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92.168.0.102\APP_Area_dati\Vendite\Azioni Commerciali\AZIONI COMMERCIALI\20220822 SCUOLA 4.0\MATRICE\"/>
    </mc:Choice>
  </mc:AlternateContent>
  <xr:revisionPtr revIDLastSave="0" documentId="13_ncr:1_{1E215C8C-280E-47C8-A6D3-8C7766301361}" xr6:coauthVersionLast="47" xr6:coauthVersionMax="47" xr10:uidLastSave="{00000000-0000-0000-0000-000000000000}"/>
  <bookViews>
    <workbookView xWindow="28680" yWindow="-120" windowWidth="38640" windowHeight="21120" xr2:uid="{00000000-000D-0000-FFFF-FFFF00000000}"/>
  </bookViews>
  <sheets>
    <sheet name="AZIONE 1 - SCUOLA 4.0" sheetId="4" r:id="rId1"/>
  </sheets>
  <definedNames>
    <definedName name="_xlnm._FilterDatabase" localSheetId="0" hidden="1">'AZIONE 1 - SCUOLA 4.0'!$B$7:$L$839</definedName>
    <definedName name="Matrice_PON">'AZIONE 1 - SCUOLA 4.0'!$B$7:$K$7</definedName>
    <definedName name="_xlnm.Print_Area" localSheetId="0">'AZIONE 1 - SCUOLA 4.0'!$A$1:$K$7</definedName>
    <definedName name="_xlnm.Print_Titles" localSheetId="0">'AZIONE 1 - SCUOLA 4.0'!$7:$7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3" i="4" l="1"/>
  <c r="K213" i="4" s="1"/>
  <c r="I212" i="4"/>
  <c r="K212" i="4" s="1"/>
  <c r="K129" i="4" l="1"/>
  <c r="K78" i="4"/>
  <c r="K158" i="4"/>
  <c r="I372" i="4" l="1"/>
  <c r="K372" i="4" s="1"/>
  <c r="I373" i="4"/>
  <c r="K373" i="4" s="1"/>
  <c r="I371" i="4"/>
  <c r="K371" i="4" s="1"/>
  <c r="K211" i="4" l="1"/>
  <c r="K210" i="4"/>
  <c r="K209" i="4"/>
  <c r="K208" i="4"/>
  <c r="K41" i="4"/>
  <c r="K40" i="4"/>
  <c r="K39" i="4"/>
  <c r="K38" i="4"/>
  <c r="K37" i="4"/>
  <c r="K36" i="4"/>
  <c r="K35" i="4"/>
  <c r="K34" i="4"/>
  <c r="K110" i="4"/>
  <c r="I165" i="4"/>
  <c r="K165" i="4" s="1"/>
  <c r="K166" i="4"/>
  <c r="K167" i="4"/>
  <c r="K168" i="4"/>
  <c r="I206" i="4"/>
  <c r="K206" i="4" s="1"/>
  <c r="I207" i="4"/>
  <c r="K207" i="4" s="1"/>
  <c r="I205" i="4"/>
  <c r="K205" i="4" s="1"/>
  <c r="I835" i="4"/>
  <c r="K835" i="4" s="1"/>
  <c r="K89" i="4"/>
  <c r="K88" i="4"/>
  <c r="K193" i="4"/>
  <c r="K192" i="4"/>
  <c r="K191" i="4"/>
  <c r="K102" i="4"/>
  <c r="K190" i="4"/>
  <c r="I170" i="4"/>
  <c r="K170" i="4" s="1"/>
  <c r="K132" i="4" l="1"/>
  <c r="K77" i="4"/>
  <c r="K20" i="4"/>
  <c r="K19" i="4"/>
  <c r="K171" i="4"/>
  <c r="K130" i="4"/>
  <c r="K131" i="4"/>
  <c r="K133" i="4"/>
  <c r="K112" i="4"/>
  <c r="K103" i="4"/>
  <c r="K74" i="4" l="1"/>
  <c r="K118" i="4"/>
  <c r="I532" i="4"/>
  <c r="K532" i="4" s="1"/>
  <c r="I839" i="4" l="1"/>
  <c r="K839" i="4" s="1"/>
  <c r="I838" i="4"/>
  <c r="K838" i="4" s="1"/>
  <c r="I836" i="4"/>
  <c r="K836" i="4" s="1"/>
  <c r="I824" i="4"/>
  <c r="K824" i="4" s="1"/>
  <c r="I818" i="4"/>
  <c r="K818" i="4" s="1"/>
  <c r="I817" i="4"/>
  <c r="K817" i="4" s="1"/>
  <c r="I816" i="4"/>
  <c r="K816" i="4" s="1"/>
  <c r="I815" i="4"/>
  <c r="K815" i="4" s="1"/>
  <c r="I814" i="4"/>
  <c r="K814" i="4" s="1"/>
  <c r="I813" i="4"/>
  <c r="K813" i="4" s="1"/>
  <c r="I812" i="4"/>
  <c r="K812" i="4" s="1"/>
  <c r="I784" i="4"/>
  <c r="K784" i="4" s="1"/>
  <c r="I783" i="4"/>
  <c r="K783" i="4" s="1"/>
  <c r="I738" i="4"/>
  <c r="K738" i="4" s="1"/>
  <c r="I737" i="4"/>
  <c r="K737" i="4" s="1"/>
  <c r="I736" i="4"/>
  <c r="K736" i="4" s="1"/>
  <c r="I735" i="4"/>
  <c r="K735" i="4" s="1"/>
  <c r="I734" i="4"/>
  <c r="K734" i="4" s="1"/>
  <c r="I733" i="4"/>
  <c r="K733" i="4" s="1"/>
  <c r="I732" i="4"/>
  <c r="K732" i="4" s="1"/>
  <c r="I731" i="4"/>
  <c r="K731" i="4" s="1"/>
  <c r="I730" i="4"/>
  <c r="K730" i="4" s="1"/>
  <c r="I729" i="4"/>
  <c r="K729" i="4" s="1"/>
  <c r="I727" i="4"/>
  <c r="K727" i="4" s="1"/>
  <c r="I726" i="4"/>
  <c r="K726" i="4" s="1"/>
  <c r="I725" i="4"/>
  <c r="K725" i="4" s="1"/>
  <c r="I724" i="4"/>
  <c r="K724" i="4" s="1"/>
  <c r="I723" i="4"/>
  <c r="K723" i="4" s="1"/>
  <c r="I722" i="4"/>
  <c r="K722" i="4" s="1"/>
  <c r="I721" i="4"/>
  <c r="K721" i="4" s="1"/>
  <c r="I720" i="4"/>
  <c r="K720" i="4" s="1"/>
  <c r="I719" i="4"/>
  <c r="K719" i="4" s="1"/>
  <c r="I718" i="4"/>
  <c r="K718" i="4" s="1"/>
  <c r="I717" i="4"/>
  <c r="K717" i="4" s="1"/>
  <c r="I716" i="4"/>
  <c r="K716" i="4" s="1"/>
  <c r="I568" i="4"/>
  <c r="K568" i="4" s="1"/>
  <c r="I567" i="4"/>
  <c r="K567" i="4" s="1"/>
  <c r="I566" i="4"/>
  <c r="K566" i="4" s="1"/>
  <c r="I497" i="4"/>
  <c r="K497" i="4" s="1"/>
  <c r="I496" i="4"/>
  <c r="K496" i="4" s="1"/>
  <c r="I728" i="4" l="1"/>
  <c r="K728" i="4" s="1"/>
  <c r="I625" i="4" l="1"/>
  <c r="K625" i="4" s="1"/>
  <c r="I623" i="4"/>
  <c r="K623" i="4" s="1"/>
  <c r="I621" i="4"/>
  <c r="K621" i="4" s="1"/>
  <c r="I619" i="4"/>
  <c r="K619" i="4" s="1"/>
  <c r="I615" i="4"/>
  <c r="K615" i="4" s="1"/>
  <c r="I616" i="4"/>
  <c r="K616" i="4" s="1"/>
  <c r="I617" i="4"/>
  <c r="K617" i="4" s="1"/>
  <c r="I614" i="4"/>
  <c r="I473" i="4"/>
  <c r="K473" i="4" s="1"/>
  <c r="I472" i="4"/>
  <c r="K472" i="4" s="1"/>
  <c r="I471" i="4"/>
  <c r="K471" i="4" s="1"/>
  <c r="I470" i="4"/>
  <c r="K470" i="4" s="1"/>
  <c r="I469" i="4"/>
  <c r="K469" i="4" s="1"/>
  <c r="I467" i="4" l="1"/>
  <c r="K467" i="4" s="1"/>
  <c r="I468" i="4"/>
  <c r="K468" i="4" s="1"/>
  <c r="I466" i="4"/>
  <c r="K466" i="4" s="1"/>
  <c r="I465" i="4"/>
  <c r="I823" i="4" l="1"/>
  <c r="K823" i="4" s="1"/>
  <c r="I822" i="4"/>
  <c r="K822" i="4" s="1"/>
  <c r="I811" i="4"/>
  <c r="K811" i="4" s="1"/>
  <c r="I810" i="4"/>
  <c r="K810" i="4" s="1"/>
  <c r="I809" i="4"/>
  <c r="K809" i="4" s="1"/>
  <c r="I808" i="4"/>
  <c r="K808" i="4" s="1"/>
  <c r="I807" i="4"/>
  <c r="K807" i="4" s="1"/>
  <c r="I797" i="4"/>
  <c r="K797" i="4" s="1"/>
  <c r="I796" i="4"/>
  <c r="K796" i="4" s="1"/>
  <c r="I795" i="4"/>
  <c r="K795" i="4" s="1"/>
  <c r="I794" i="4"/>
  <c r="K794" i="4" s="1"/>
  <c r="I793" i="4"/>
  <c r="K793" i="4" s="1"/>
  <c r="I792" i="4"/>
  <c r="K792" i="4" s="1"/>
  <c r="I791" i="4"/>
  <c r="K791" i="4" s="1"/>
  <c r="I790" i="4"/>
  <c r="K790" i="4" s="1"/>
  <c r="I789" i="4"/>
  <c r="K789" i="4" s="1"/>
  <c r="I788" i="4"/>
  <c r="K788" i="4" s="1"/>
  <c r="I787" i="4"/>
  <c r="K787" i="4" s="1"/>
  <c r="I786" i="4"/>
  <c r="K786" i="4" s="1"/>
  <c r="I785" i="4"/>
  <c r="K785" i="4" s="1"/>
  <c r="I715" i="4"/>
  <c r="K715" i="4" s="1"/>
  <c r="I714" i="4"/>
  <c r="K714" i="4" s="1"/>
  <c r="I713" i="4"/>
  <c r="K713" i="4" s="1"/>
  <c r="I712" i="4"/>
  <c r="K712" i="4" s="1"/>
  <c r="I711" i="4"/>
  <c r="K711" i="4" s="1"/>
  <c r="I710" i="4"/>
  <c r="K710" i="4" s="1"/>
  <c r="I709" i="4"/>
  <c r="K709" i="4" s="1"/>
  <c r="I708" i="4"/>
  <c r="K708" i="4" s="1"/>
  <c r="I707" i="4"/>
  <c r="K707" i="4" s="1"/>
  <c r="I706" i="4"/>
  <c r="K706" i="4" s="1"/>
  <c r="I705" i="4"/>
  <c r="K705" i="4" s="1"/>
  <c r="I704" i="4"/>
  <c r="K704" i="4" s="1"/>
  <c r="I703" i="4"/>
  <c r="K703" i="4" s="1"/>
  <c r="I702" i="4"/>
  <c r="K702" i="4" s="1"/>
  <c r="I701" i="4"/>
  <c r="K701" i="4" s="1"/>
  <c r="I700" i="4"/>
  <c r="K700" i="4" s="1"/>
  <c r="I699" i="4"/>
  <c r="K699" i="4" s="1"/>
  <c r="I698" i="4"/>
  <c r="K698" i="4" s="1"/>
  <c r="I697" i="4"/>
  <c r="K697" i="4" s="1"/>
  <c r="I696" i="4"/>
  <c r="K696" i="4" s="1"/>
  <c r="I695" i="4"/>
  <c r="K695" i="4" s="1"/>
  <c r="I694" i="4"/>
  <c r="K694" i="4" s="1"/>
  <c r="I693" i="4"/>
  <c r="K693" i="4" s="1"/>
  <c r="I692" i="4"/>
  <c r="K692" i="4" s="1"/>
  <c r="I691" i="4"/>
  <c r="K691" i="4" s="1"/>
  <c r="I690" i="4"/>
  <c r="K690" i="4" s="1"/>
  <c r="I689" i="4"/>
  <c r="K689" i="4" s="1"/>
  <c r="I688" i="4"/>
  <c r="K688" i="4" s="1"/>
  <c r="I687" i="4"/>
  <c r="K687" i="4" s="1"/>
  <c r="I686" i="4"/>
  <c r="K686" i="4" s="1"/>
  <c r="I685" i="4"/>
  <c r="K685" i="4" s="1"/>
  <c r="I684" i="4"/>
  <c r="K684" i="4" s="1"/>
  <c r="I683" i="4"/>
  <c r="K683" i="4" s="1"/>
  <c r="I682" i="4"/>
  <c r="K682" i="4" s="1"/>
  <c r="I681" i="4"/>
  <c r="K681" i="4" s="1"/>
  <c r="I680" i="4"/>
  <c r="K680" i="4" s="1"/>
  <c r="I679" i="4"/>
  <c r="K679" i="4" s="1"/>
  <c r="I678" i="4"/>
  <c r="K678" i="4" s="1"/>
  <c r="I677" i="4"/>
  <c r="K677" i="4" s="1"/>
  <c r="I676" i="4"/>
  <c r="K676" i="4" s="1"/>
  <c r="I675" i="4"/>
  <c r="K675" i="4" s="1"/>
  <c r="I674" i="4"/>
  <c r="K674" i="4" s="1"/>
  <c r="I673" i="4"/>
  <c r="K673" i="4" s="1"/>
  <c r="I624" i="4"/>
  <c r="K624" i="4" s="1"/>
  <c r="I622" i="4"/>
  <c r="K622" i="4" s="1"/>
  <c r="I620" i="4"/>
  <c r="K620" i="4" s="1"/>
  <c r="I618" i="4"/>
  <c r="K618" i="4" s="1"/>
  <c r="K614" i="4"/>
  <c r="I613" i="4"/>
  <c r="K613" i="4" s="1"/>
  <c r="I612" i="4"/>
  <c r="K612" i="4" s="1"/>
  <c r="I611" i="4"/>
  <c r="K611" i="4" s="1"/>
  <c r="I500" i="4"/>
  <c r="K500" i="4" s="1"/>
  <c r="I499" i="4"/>
  <c r="K499" i="4" s="1"/>
  <c r="I498" i="4"/>
  <c r="K498" i="4" s="1"/>
  <c r="I495" i="4"/>
  <c r="K495" i="4" s="1"/>
  <c r="I494" i="4"/>
  <c r="K494" i="4" s="1"/>
  <c r="I493" i="4"/>
  <c r="K493" i="4" s="1"/>
  <c r="I492" i="4"/>
  <c r="K492" i="4" s="1"/>
  <c r="I491" i="4"/>
  <c r="K491" i="4" s="1"/>
  <c r="I490" i="4"/>
  <c r="K490" i="4" s="1"/>
  <c r="I489" i="4"/>
  <c r="K489" i="4" s="1"/>
  <c r="I488" i="4"/>
  <c r="K488" i="4" s="1"/>
  <c r="I487" i="4"/>
  <c r="K487" i="4" s="1"/>
  <c r="I486" i="4"/>
  <c r="K486" i="4" s="1"/>
  <c r="I485" i="4"/>
  <c r="K485" i="4" s="1"/>
  <c r="I484" i="4"/>
  <c r="K484" i="4" s="1"/>
  <c r="I483" i="4"/>
  <c r="K483" i="4" s="1"/>
  <c r="I482" i="4"/>
  <c r="K482" i="4" s="1"/>
  <c r="I481" i="4"/>
  <c r="K481" i="4" s="1"/>
  <c r="I480" i="4"/>
  <c r="K480" i="4" s="1"/>
  <c r="I479" i="4"/>
  <c r="K479" i="4" s="1"/>
  <c r="I478" i="4"/>
  <c r="K478" i="4" s="1"/>
  <c r="I477" i="4"/>
  <c r="K477" i="4" s="1"/>
  <c r="I476" i="4"/>
  <c r="K476" i="4" s="1"/>
  <c r="I475" i="4"/>
  <c r="K475" i="4" s="1"/>
  <c r="I474" i="4"/>
  <c r="K474" i="4" s="1"/>
  <c r="I384" i="4"/>
  <c r="I376" i="4" l="1"/>
  <c r="K376" i="4" s="1"/>
  <c r="I377" i="4"/>
  <c r="K377" i="4" s="1"/>
  <c r="I378" i="4"/>
  <c r="K378" i="4" s="1"/>
  <c r="I379" i="4"/>
  <c r="K379" i="4" s="1"/>
  <c r="I380" i="4"/>
  <c r="K380" i="4" s="1"/>
  <c r="I381" i="4"/>
  <c r="K381" i="4" s="1"/>
  <c r="I382" i="4"/>
  <c r="K382" i="4" s="1"/>
  <c r="I383" i="4"/>
  <c r="K383" i="4" s="1"/>
  <c r="K384" i="4"/>
  <c r="I385" i="4"/>
  <c r="K385" i="4" s="1"/>
  <c r="I386" i="4"/>
  <c r="K386" i="4" s="1"/>
  <c r="I387" i="4"/>
  <c r="K387" i="4" s="1"/>
  <c r="I388" i="4"/>
  <c r="K388" i="4" s="1"/>
  <c r="I389" i="4"/>
  <c r="K389" i="4" s="1"/>
  <c r="I390" i="4"/>
  <c r="K390" i="4" s="1"/>
  <c r="I391" i="4"/>
  <c r="K391" i="4" s="1"/>
  <c r="I392" i="4"/>
  <c r="K392" i="4" s="1"/>
  <c r="I393" i="4"/>
  <c r="K393" i="4" s="1"/>
  <c r="I394" i="4"/>
  <c r="K394" i="4" s="1"/>
  <c r="I395" i="4"/>
  <c r="K395" i="4" s="1"/>
  <c r="I396" i="4"/>
  <c r="K396" i="4" s="1"/>
  <c r="I397" i="4"/>
  <c r="K397" i="4" s="1"/>
  <c r="I398" i="4"/>
  <c r="K398" i="4" s="1"/>
  <c r="I399" i="4"/>
  <c r="K399" i="4" s="1"/>
  <c r="I400" i="4"/>
  <c r="K400" i="4" s="1"/>
  <c r="I401" i="4"/>
  <c r="K401" i="4" s="1"/>
  <c r="I402" i="4"/>
  <c r="K402" i="4" s="1"/>
  <c r="I403" i="4"/>
  <c r="K403" i="4" s="1"/>
  <c r="I404" i="4"/>
  <c r="K404" i="4" s="1"/>
  <c r="I405" i="4"/>
  <c r="K405" i="4" s="1"/>
  <c r="I406" i="4"/>
  <c r="K406" i="4" s="1"/>
  <c r="I407" i="4"/>
  <c r="K407" i="4" s="1"/>
  <c r="I408" i="4"/>
  <c r="K408" i="4" s="1"/>
  <c r="I409" i="4"/>
  <c r="K409" i="4" s="1"/>
  <c r="I410" i="4"/>
  <c r="K410" i="4" s="1"/>
  <c r="I411" i="4"/>
  <c r="K411" i="4" s="1"/>
  <c r="I412" i="4"/>
  <c r="K412" i="4" s="1"/>
  <c r="I413" i="4"/>
  <c r="K413" i="4" s="1"/>
  <c r="I414" i="4"/>
  <c r="K414" i="4" s="1"/>
  <c r="I415" i="4"/>
  <c r="K415" i="4" s="1"/>
  <c r="I416" i="4"/>
  <c r="K416" i="4" s="1"/>
  <c r="I417" i="4"/>
  <c r="K417" i="4" s="1"/>
  <c r="I418" i="4"/>
  <c r="K418" i="4" s="1"/>
  <c r="I419" i="4"/>
  <c r="K419" i="4" s="1"/>
  <c r="I420" i="4"/>
  <c r="K420" i="4" s="1"/>
  <c r="I421" i="4"/>
  <c r="K421" i="4" s="1"/>
  <c r="I422" i="4"/>
  <c r="K422" i="4" s="1"/>
  <c r="I423" i="4"/>
  <c r="K423" i="4" s="1"/>
  <c r="I424" i="4"/>
  <c r="K424" i="4" s="1"/>
  <c r="I425" i="4"/>
  <c r="K425" i="4" s="1"/>
  <c r="I426" i="4"/>
  <c r="K426" i="4" s="1"/>
  <c r="I427" i="4"/>
  <c r="K427" i="4" s="1"/>
  <c r="I428" i="4"/>
  <c r="K428" i="4" s="1"/>
  <c r="I429" i="4"/>
  <c r="K429" i="4" s="1"/>
  <c r="I430" i="4"/>
  <c r="K430" i="4" s="1"/>
  <c r="I431" i="4"/>
  <c r="K431" i="4" s="1"/>
  <c r="I432" i="4"/>
  <c r="K432" i="4" s="1"/>
  <c r="I433" i="4"/>
  <c r="K433" i="4" s="1"/>
  <c r="I434" i="4"/>
  <c r="K434" i="4" s="1"/>
  <c r="I435" i="4"/>
  <c r="K435" i="4" s="1"/>
  <c r="I436" i="4"/>
  <c r="K436" i="4" s="1"/>
  <c r="I437" i="4"/>
  <c r="K437" i="4" s="1"/>
  <c r="I438" i="4"/>
  <c r="K438" i="4" s="1"/>
  <c r="I439" i="4"/>
  <c r="K439" i="4" s="1"/>
  <c r="I440" i="4"/>
  <c r="K440" i="4" s="1"/>
  <c r="I441" i="4"/>
  <c r="K441" i="4" s="1"/>
  <c r="I442" i="4"/>
  <c r="K442" i="4" s="1"/>
  <c r="I443" i="4"/>
  <c r="K443" i="4" s="1"/>
  <c r="I444" i="4"/>
  <c r="K444" i="4" s="1"/>
  <c r="I445" i="4"/>
  <c r="K445" i="4" s="1"/>
  <c r="I446" i="4"/>
  <c r="K446" i="4" s="1"/>
  <c r="I447" i="4"/>
  <c r="K447" i="4" s="1"/>
  <c r="I448" i="4"/>
  <c r="K448" i="4" s="1"/>
  <c r="I449" i="4"/>
  <c r="K449" i="4" s="1"/>
  <c r="I450" i="4"/>
  <c r="K450" i="4" s="1"/>
  <c r="I451" i="4"/>
  <c r="K451" i="4" s="1"/>
  <c r="I452" i="4"/>
  <c r="K452" i="4" s="1"/>
  <c r="I453" i="4"/>
  <c r="K453" i="4" s="1"/>
  <c r="I454" i="4"/>
  <c r="K454" i="4" s="1"/>
  <c r="I455" i="4"/>
  <c r="K455" i="4" s="1"/>
  <c r="I456" i="4"/>
  <c r="K456" i="4" s="1"/>
  <c r="I457" i="4"/>
  <c r="K457" i="4" s="1"/>
  <c r="I458" i="4"/>
  <c r="K458" i="4" s="1"/>
  <c r="I459" i="4"/>
  <c r="K459" i="4" s="1"/>
  <c r="I460" i="4"/>
  <c r="K460" i="4" s="1"/>
  <c r="I461" i="4"/>
  <c r="K461" i="4" s="1"/>
  <c r="I462" i="4"/>
  <c r="K462" i="4" s="1"/>
  <c r="I463" i="4"/>
  <c r="K463" i="4" s="1"/>
  <c r="I464" i="4"/>
  <c r="K464" i="4" s="1"/>
  <c r="K465" i="4"/>
  <c r="I501" i="4"/>
  <c r="K501" i="4" s="1"/>
  <c r="I502" i="4"/>
  <c r="K502" i="4" s="1"/>
  <c r="I503" i="4"/>
  <c r="K503" i="4" s="1"/>
  <c r="I504" i="4"/>
  <c r="K504" i="4" s="1"/>
  <c r="I505" i="4"/>
  <c r="K505" i="4" s="1"/>
  <c r="I506" i="4"/>
  <c r="K506" i="4" s="1"/>
  <c r="I507" i="4"/>
  <c r="K507" i="4" s="1"/>
  <c r="I508" i="4"/>
  <c r="K508" i="4" s="1"/>
  <c r="I509" i="4"/>
  <c r="K509" i="4" s="1"/>
  <c r="I510" i="4"/>
  <c r="K510" i="4" s="1"/>
  <c r="I511" i="4"/>
  <c r="K511" i="4" s="1"/>
  <c r="I512" i="4"/>
  <c r="K512" i="4" s="1"/>
  <c r="I513" i="4"/>
  <c r="K513" i="4" s="1"/>
  <c r="I514" i="4"/>
  <c r="K514" i="4" s="1"/>
  <c r="I515" i="4"/>
  <c r="K515" i="4" s="1"/>
  <c r="I516" i="4"/>
  <c r="K516" i="4" s="1"/>
  <c r="I517" i="4"/>
  <c r="K517" i="4" s="1"/>
  <c r="I518" i="4"/>
  <c r="K518" i="4" s="1"/>
  <c r="I519" i="4"/>
  <c r="K519" i="4" s="1"/>
  <c r="I520" i="4"/>
  <c r="K520" i="4" s="1"/>
  <c r="I521" i="4"/>
  <c r="K521" i="4" s="1"/>
  <c r="I522" i="4"/>
  <c r="K522" i="4" s="1"/>
  <c r="I523" i="4"/>
  <c r="K523" i="4" s="1"/>
  <c r="I524" i="4"/>
  <c r="K524" i="4" s="1"/>
  <c r="I525" i="4"/>
  <c r="K525" i="4" s="1"/>
  <c r="I526" i="4"/>
  <c r="K526" i="4" s="1"/>
  <c r="I527" i="4"/>
  <c r="K527" i="4" s="1"/>
  <c r="I528" i="4"/>
  <c r="K528" i="4" s="1"/>
  <c r="I529" i="4"/>
  <c r="K529" i="4" s="1"/>
  <c r="I530" i="4"/>
  <c r="K530" i="4" s="1"/>
  <c r="I531" i="4"/>
  <c r="K531" i="4" s="1"/>
  <c r="I533" i="4"/>
  <c r="K533" i="4" s="1"/>
  <c r="I534" i="4"/>
  <c r="K534" i="4" s="1"/>
  <c r="I535" i="4"/>
  <c r="K535" i="4" s="1"/>
  <c r="I536" i="4"/>
  <c r="K536" i="4" s="1"/>
  <c r="I537" i="4"/>
  <c r="K537" i="4" s="1"/>
  <c r="I538" i="4"/>
  <c r="K538" i="4" s="1"/>
  <c r="I539" i="4"/>
  <c r="K539" i="4" s="1"/>
  <c r="I540" i="4"/>
  <c r="K540" i="4" s="1"/>
  <c r="I541" i="4"/>
  <c r="K541" i="4" s="1"/>
  <c r="I542" i="4"/>
  <c r="K542" i="4" s="1"/>
  <c r="I543" i="4"/>
  <c r="K543" i="4" s="1"/>
  <c r="I544" i="4"/>
  <c r="K544" i="4" s="1"/>
  <c r="I545" i="4"/>
  <c r="K545" i="4" s="1"/>
  <c r="I546" i="4"/>
  <c r="K546" i="4" s="1"/>
  <c r="I547" i="4"/>
  <c r="K547" i="4" s="1"/>
  <c r="I548" i="4"/>
  <c r="K548" i="4" s="1"/>
  <c r="I549" i="4"/>
  <c r="K549" i="4" s="1"/>
  <c r="I550" i="4"/>
  <c r="K550" i="4" s="1"/>
  <c r="I551" i="4"/>
  <c r="K551" i="4" s="1"/>
  <c r="I552" i="4"/>
  <c r="K552" i="4" s="1"/>
  <c r="I553" i="4"/>
  <c r="K553" i="4" s="1"/>
  <c r="I554" i="4"/>
  <c r="K554" i="4" s="1"/>
  <c r="I555" i="4"/>
  <c r="K555" i="4" s="1"/>
  <c r="I556" i="4"/>
  <c r="K556" i="4" s="1"/>
  <c r="I557" i="4"/>
  <c r="K557" i="4" s="1"/>
  <c r="I558" i="4"/>
  <c r="K558" i="4" s="1"/>
  <c r="I559" i="4"/>
  <c r="K559" i="4" s="1"/>
  <c r="I560" i="4"/>
  <c r="K560" i="4" s="1"/>
  <c r="I561" i="4"/>
  <c r="K561" i="4" s="1"/>
  <c r="I562" i="4"/>
  <c r="K562" i="4" s="1"/>
  <c r="I563" i="4"/>
  <c r="K563" i="4" s="1"/>
  <c r="I564" i="4"/>
  <c r="K564" i="4" s="1"/>
  <c r="I565" i="4"/>
  <c r="K565" i="4" s="1"/>
  <c r="I569" i="4"/>
  <c r="K569" i="4" s="1"/>
  <c r="I570" i="4"/>
  <c r="K570" i="4" s="1"/>
  <c r="I571" i="4"/>
  <c r="K571" i="4" s="1"/>
  <c r="I572" i="4"/>
  <c r="K572" i="4" s="1"/>
  <c r="I573" i="4"/>
  <c r="K573" i="4" s="1"/>
  <c r="I574" i="4"/>
  <c r="K574" i="4" s="1"/>
  <c r="I575" i="4"/>
  <c r="K575" i="4" s="1"/>
  <c r="I576" i="4"/>
  <c r="K576" i="4" s="1"/>
  <c r="I577" i="4"/>
  <c r="K577" i="4" s="1"/>
  <c r="I578" i="4"/>
  <c r="K578" i="4" s="1"/>
  <c r="I579" i="4"/>
  <c r="K579" i="4" s="1"/>
  <c r="I580" i="4"/>
  <c r="K580" i="4" s="1"/>
  <c r="I581" i="4"/>
  <c r="K581" i="4" s="1"/>
  <c r="I582" i="4"/>
  <c r="K582" i="4" s="1"/>
  <c r="I583" i="4"/>
  <c r="K583" i="4" s="1"/>
  <c r="I584" i="4"/>
  <c r="K584" i="4" s="1"/>
  <c r="I585" i="4"/>
  <c r="K585" i="4" s="1"/>
  <c r="I586" i="4"/>
  <c r="K586" i="4" s="1"/>
  <c r="I587" i="4"/>
  <c r="K587" i="4" s="1"/>
  <c r="I588" i="4"/>
  <c r="K588" i="4" s="1"/>
  <c r="I589" i="4"/>
  <c r="K589" i="4" s="1"/>
  <c r="I590" i="4"/>
  <c r="K590" i="4" s="1"/>
  <c r="I591" i="4"/>
  <c r="K591" i="4" s="1"/>
  <c r="I592" i="4"/>
  <c r="K592" i="4" s="1"/>
  <c r="I593" i="4"/>
  <c r="K593" i="4" s="1"/>
  <c r="I594" i="4"/>
  <c r="K594" i="4" s="1"/>
  <c r="I595" i="4"/>
  <c r="K595" i="4" s="1"/>
  <c r="I596" i="4"/>
  <c r="K596" i="4" s="1"/>
  <c r="I597" i="4"/>
  <c r="K597" i="4" s="1"/>
  <c r="I598" i="4"/>
  <c r="K598" i="4" s="1"/>
  <c r="I599" i="4"/>
  <c r="K599" i="4" s="1"/>
  <c r="I600" i="4"/>
  <c r="K600" i="4" s="1"/>
  <c r="I601" i="4"/>
  <c r="K601" i="4" s="1"/>
  <c r="I602" i="4"/>
  <c r="K602" i="4" s="1"/>
  <c r="I603" i="4"/>
  <c r="K603" i="4" s="1"/>
  <c r="I604" i="4"/>
  <c r="K604" i="4" s="1"/>
  <c r="I605" i="4"/>
  <c r="K605" i="4" s="1"/>
  <c r="I606" i="4"/>
  <c r="K606" i="4" s="1"/>
  <c r="I607" i="4"/>
  <c r="K607" i="4" s="1"/>
  <c r="I608" i="4"/>
  <c r="K608" i="4" s="1"/>
  <c r="I609" i="4"/>
  <c r="K609" i="4" s="1"/>
  <c r="I610" i="4"/>
  <c r="K610" i="4" s="1"/>
  <c r="I627" i="4"/>
  <c r="K627" i="4" s="1"/>
  <c r="I628" i="4"/>
  <c r="K628" i="4" s="1"/>
  <c r="I629" i="4"/>
  <c r="K629" i="4" s="1"/>
  <c r="I630" i="4"/>
  <c r="K630" i="4" s="1"/>
  <c r="I631" i="4"/>
  <c r="K631" i="4" s="1"/>
  <c r="I632" i="4"/>
  <c r="K632" i="4" s="1"/>
  <c r="I633" i="4"/>
  <c r="K633" i="4" s="1"/>
  <c r="I634" i="4"/>
  <c r="K634" i="4" s="1"/>
  <c r="I635" i="4"/>
  <c r="K635" i="4" s="1"/>
  <c r="I636" i="4"/>
  <c r="K636" i="4" s="1"/>
  <c r="I637" i="4"/>
  <c r="K637" i="4" s="1"/>
  <c r="I638" i="4"/>
  <c r="K638" i="4" s="1"/>
  <c r="I639" i="4"/>
  <c r="K639" i="4" s="1"/>
  <c r="I640" i="4"/>
  <c r="K640" i="4" s="1"/>
  <c r="I641" i="4"/>
  <c r="K641" i="4" s="1"/>
  <c r="I642" i="4"/>
  <c r="K642" i="4" s="1"/>
  <c r="I643" i="4"/>
  <c r="K643" i="4" s="1"/>
  <c r="I644" i="4"/>
  <c r="K644" i="4" s="1"/>
  <c r="I645" i="4"/>
  <c r="K645" i="4" s="1"/>
  <c r="I646" i="4"/>
  <c r="K646" i="4" s="1"/>
  <c r="I647" i="4"/>
  <c r="K647" i="4" s="1"/>
  <c r="I648" i="4"/>
  <c r="K648" i="4" s="1"/>
  <c r="I649" i="4"/>
  <c r="K649" i="4" s="1"/>
  <c r="I650" i="4"/>
  <c r="K650" i="4" s="1"/>
  <c r="I654" i="4"/>
  <c r="K654" i="4" s="1"/>
  <c r="I655" i="4"/>
  <c r="K655" i="4" s="1"/>
  <c r="I656" i="4"/>
  <c r="K656" i="4" s="1"/>
  <c r="I657" i="4"/>
  <c r="K657" i="4" s="1"/>
  <c r="I658" i="4"/>
  <c r="K658" i="4" s="1"/>
  <c r="I659" i="4"/>
  <c r="K659" i="4" s="1"/>
  <c r="I660" i="4"/>
  <c r="K660" i="4" s="1"/>
  <c r="I661" i="4"/>
  <c r="K661" i="4" s="1"/>
  <c r="I662" i="4"/>
  <c r="K662" i="4" s="1"/>
  <c r="I663" i="4"/>
  <c r="K663" i="4" s="1"/>
  <c r="I664" i="4"/>
  <c r="K664" i="4" s="1"/>
  <c r="I665" i="4"/>
  <c r="K665" i="4" s="1"/>
  <c r="I666" i="4"/>
  <c r="K666" i="4" s="1"/>
  <c r="I667" i="4"/>
  <c r="K667" i="4" s="1"/>
  <c r="I668" i="4"/>
  <c r="K668" i="4" s="1"/>
  <c r="I669" i="4"/>
  <c r="K669" i="4" s="1"/>
  <c r="I670" i="4"/>
  <c r="K670" i="4" s="1"/>
  <c r="I671" i="4"/>
  <c r="K671" i="4" s="1"/>
  <c r="I672" i="4"/>
  <c r="K672" i="4" s="1"/>
  <c r="I739" i="4"/>
  <c r="K739" i="4" s="1"/>
  <c r="I740" i="4"/>
  <c r="K740" i="4" s="1"/>
  <c r="I741" i="4"/>
  <c r="K741" i="4" s="1"/>
  <c r="I742" i="4"/>
  <c r="K742" i="4" s="1"/>
  <c r="I743" i="4"/>
  <c r="K743" i="4" s="1"/>
  <c r="I744" i="4"/>
  <c r="K744" i="4" s="1"/>
  <c r="I745" i="4"/>
  <c r="K745" i="4" s="1"/>
  <c r="I746" i="4"/>
  <c r="K746" i="4" s="1"/>
  <c r="I747" i="4"/>
  <c r="K747" i="4" s="1"/>
  <c r="I748" i="4"/>
  <c r="K748" i="4" s="1"/>
  <c r="I749" i="4"/>
  <c r="K749" i="4" s="1"/>
  <c r="I750" i="4"/>
  <c r="K750" i="4" s="1"/>
  <c r="I751" i="4"/>
  <c r="K751" i="4" s="1"/>
  <c r="I752" i="4"/>
  <c r="K752" i="4" s="1"/>
  <c r="I753" i="4"/>
  <c r="K753" i="4" s="1"/>
  <c r="I754" i="4"/>
  <c r="K754" i="4" s="1"/>
  <c r="I755" i="4"/>
  <c r="K755" i="4" s="1"/>
  <c r="I756" i="4"/>
  <c r="K756" i="4" s="1"/>
  <c r="I757" i="4"/>
  <c r="K757" i="4" s="1"/>
  <c r="I758" i="4"/>
  <c r="K758" i="4" s="1"/>
  <c r="I759" i="4"/>
  <c r="K759" i="4" s="1"/>
  <c r="I760" i="4"/>
  <c r="K760" i="4" s="1"/>
  <c r="I761" i="4"/>
  <c r="K761" i="4" s="1"/>
  <c r="I762" i="4"/>
  <c r="K762" i="4" s="1"/>
  <c r="I763" i="4"/>
  <c r="K763" i="4" s="1"/>
  <c r="I764" i="4"/>
  <c r="K764" i="4" s="1"/>
  <c r="I765" i="4"/>
  <c r="K765" i="4" s="1"/>
  <c r="I766" i="4"/>
  <c r="K766" i="4" s="1"/>
  <c r="I767" i="4"/>
  <c r="K767" i="4" s="1"/>
  <c r="I768" i="4"/>
  <c r="K768" i="4" s="1"/>
  <c r="I769" i="4"/>
  <c r="K769" i="4" s="1"/>
  <c r="I770" i="4"/>
  <c r="K770" i="4" s="1"/>
  <c r="I771" i="4"/>
  <c r="K771" i="4" s="1"/>
  <c r="I772" i="4"/>
  <c r="K772" i="4" s="1"/>
  <c r="I773" i="4"/>
  <c r="K773" i="4" s="1"/>
  <c r="I774" i="4"/>
  <c r="K774" i="4" s="1"/>
  <c r="I775" i="4"/>
  <c r="K775" i="4" s="1"/>
  <c r="I776" i="4"/>
  <c r="K776" i="4" s="1"/>
  <c r="I777" i="4"/>
  <c r="K777" i="4" s="1"/>
  <c r="I778" i="4"/>
  <c r="K778" i="4" s="1"/>
  <c r="I779" i="4"/>
  <c r="K779" i="4" s="1"/>
  <c r="I780" i="4"/>
  <c r="K780" i="4" s="1"/>
  <c r="I781" i="4"/>
  <c r="K781" i="4" s="1"/>
  <c r="I782" i="4"/>
  <c r="K782" i="4" s="1"/>
  <c r="I798" i="4"/>
  <c r="K798" i="4" s="1"/>
  <c r="I799" i="4"/>
  <c r="K799" i="4" s="1"/>
  <c r="I800" i="4"/>
  <c r="K800" i="4" s="1"/>
  <c r="I801" i="4"/>
  <c r="K801" i="4" s="1"/>
  <c r="I802" i="4"/>
  <c r="K802" i="4" s="1"/>
  <c r="I803" i="4"/>
  <c r="K803" i="4" s="1"/>
  <c r="I804" i="4"/>
  <c r="K804" i="4" s="1"/>
  <c r="I805" i="4"/>
  <c r="K805" i="4" s="1"/>
  <c r="I806" i="4"/>
  <c r="K806" i="4" s="1"/>
  <c r="I819" i="4"/>
  <c r="K819" i="4" s="1"/>
  <c r="I820" i="4"/>
  <c r="K820" i="4" s="1"/>
  <c r="I821" i="4"/>
  <c r="K821" i="4" s="1"/>
  <c r="I825" i="4"/>
  <c r="K825" i="4" s="1"/>
  <c r="I826" i="4"/>
  <c r="K826" i="4" s="1"/>
  <c r="I827" i="4"/>
  <c r="K827" i="4" s="1"/>
  <c r="I828" i="4"/>
  <c r="K828" i="4" s="1"/>
  <c r="I829" i="4"/>
  <c r="K829" i="4" s="1"/>
  <c r="I830" i="4"/>
  <c r="K830" i="4" s="1"/>
  <c r="I831" i="4"/>
  <c r="K831" i="4" s="1"/>
  <c r="I832" i="4"/>
  <c r="K832" i="4" s="1"/>
  <c r="I833" i="4"/>
  <c r="K833" i="4" s="1"/>
  <c r="I834" i="4"/>
  <c r="K834" i="4" s="1"/>
  <c r="I837" i="4"/>
  <c r="K837" i="4" s="1"/>
  <c r="I375" i="4"/>
  <c r="K375" i="4" s="1"/>
  <c r="I374" i="4"/>
  <c r="K374" i="4" s="1"/>
  <c r="I286" i="4"/>
  <c r="I169" i="4" l="1"/>
  <c r="K169" i="4" s="1"/>
  <c r="I291" i="4" l="1"/>
  <c r="K291" i="4" s="1"/>
  <c r="G307" i="4" l="1"/>
  <c r="K227" i="4" l="1"/>
  <c r="K226" i="4"/>
  <c r="K224" i="4"/>
  <c r="K223" i="4"/>
  <c r="K222" i="4"/>
  <c r="K221" i="4"/>
  <c r="K220" i="4"/>
  <c r="K219" i="4"/>
  <c r="K218" i="4"/>
  <c r="K217" i="4"/>
  <c r="K216" i="4"/>
  <c r="K215" i="4"/>
  <c r="K214" i="4"/>
  <c r="K204" i="4"/>
  <c r="K203" i="4"/>
  <c r="K202" i="4"/>
  <c r="K201" i="4"/>
  <c r="K200" i="4"/>
  <c r="K199" i="4"/>
  <c r="K198" i="4"/>
  <c r="K197" i="4"/>
  <c r="K196" i="4"/>
  <c r="K195" i="4"/>
  <c r="K194" i="4"/>
  <c r="K189" i="4"/>
  <c r="K188" i="4"/>
  <c r="K187" i="4"/>
  <c r="K186" i="4"/>
  <c r="K185" i="4"/>
  <c r="K184" i="4"/>
  <c r="K183" i="4"/>
  <c r="K182" i="4"/>
  <c r="K181" i="4"/>
  <c r="K180" i="4"/>
  <c r="K179" i="4"/>
  <c r="K178" i="4"/>
  <c r="K177" i="4"/>
  <c r="K176" i="4"/>
  <c r="K175" i="4"/>
  <c r="K174" i="4"/>
  <c r="K173" i="4"/>
  <c r="K172" i="4"/>
  <c r="K163" i="4"/>
  <c r="K162" i="4"/>
  <c r="K161" i="4"/>
  <c r="K160" i="4"/>
  <c r="K159" i="4"/>
  <c r="K157" i="4"/>
  <c r="K156" i="4"/>
  <c r="K164" i="4"/>
  <c r="K155" i="4"/>
  <c r="K154" i="4"/>
  <c r="K153" i="4"/>
  <c r="K152" i="4"/>
  <c r="K151" i="4"/>
  <c r="K150" i="4"/>
  <c r="K149" i="4"/>
  <c r="K148" i="4"/>
  <c r="K147" i="4"/>
  <c r="K146" i="4"/>
  <c r="K145" i="4"/>
  <c r="K144" i="4"/>
  <c r="K143" i="4"/>
  <c r="K142" i="4"/>
  <c r="K141" i="4"/>
  <c r="K140" i="4"/>
  <c r="K139" i="4"/>
  <c r="K138" i="4"/>
  <c r="K137" i="4"/>
  <c r="K136" i="4"/>
  <c r="K135" i="4"/>
  <c r="K134" i="4"/>
  <c r="K128" i="4"/>
  <c r="K127" i="4"/>
  <c r="K126" i="4"/>
  <c r="K125" i="4"/>
  <c r="K124" i="4"/>
  <c r="K123" i="4"/>
  <c r="K122" i="4"/>
  <c r="K121" i="4"/>
  <c r="K120" i="4"/>
  <c r="K119" i="4"/>
  <c r="K117" i="4"/>
  <c r="K116" i="4"/>
  <c r="K115" i="4"/>
  <c r="K114" i="4"/>
  <c r="K113" i="4"/>
  <c r="K111" i="4"/>
  <c r="K109" i="4"/>
  <c r="K108" i="4"/>
  <c r="K107" i="4"/>
  <c r="K106" i="4"/>
  <c r="K105" i="4"/>
  <c r="K104" i="4"/>
  <c r="K101" i="4"/>
  <c r="K100" i="4"/>
  <c r="K99" i="4"/>
  <c r="K98" i="4"/>
  <c r="K97" i="4"/>
  <c r="K96" i="4"/>
  <c r="K95" i="4"/>
  <c r="K94" i="4"/>
  <c r="K93" i="4"/>
  <c r="K92" i="4"/>
  <c r="K91" i="4"/>
  <c r="K90" i="4"/>
  <c r="K87" i="4"/>
  <c r="K86" i="4"/>
  <c r="K85" i="4"/>
  <c r="K84" i="4"/>
  <c r="K83" i="4"/>
  <c r="K82" i="4"/>
  <c r="K81" i="4"/>
  <c r="K76" i="4"/>
  <c r="K75"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33" i="4"/>
  <c r="K32" i="4"/>
  <c r="K31" i="4"/>
  <c r="K30" i="4"/>
  <c r="K29" i="4"/>
  <c r="K28" i="4"/>
  <c r="K27" i="4"/>
  <c r="K26" i="4"/>
  <c r="K25" i="4"/>
  <c r="K24" i="4"/>
  <c r="K23" i="4"/>
  <c r="K22" i="4"/>
  <c r="K21" i="4"/>
  <c r="K18" i="4"/>
  <c r="K17" i="4"/>
  <c r="K16" i="4"/>
  <c r="K15" i="4"/>
  <c r="K14" i="4"/>
  <c r="K13" i="4"/>
  <c r="K12" i="4"/>
  <c r="K11" i="4"/>
  <c r="K10" i="4"/>
  <c r="K9" i="4"/>
  <c r="K8" i="4"/>
  <c r="I283" i="4"/>
  <c r="K283" i="4" s="1"/>
  <c r="I282" i="4"/>
  <c r="K282" i="4" s="1"/>
  <c r="J361" i="4"/>
  <c r="K361" i="4" s="1"/>
  <c r="I361" i="4" l="1"/>
  <c r="G325" i="4"/>
  <c r="J325" i="4" s="1"/>
  <c r="K360" i="4" l="1"/>
  <c r="K359" i="4"/>
  <c r="K358" i="4"/>
  <c r="K357" i="4"/>
  <c r="K356" i="4"/>
  <c r="K355" i="4"/>
  <c r="K353" i="4"/>
  <c r="K352" i="4"/>
  <c r="K351" i="4"/>
  <c r="K350" i="4"/>
  <c r="K349" i="4"/>
  <c r="K348" i="4"/>
  <c r="K347" i="4"/>
  <c r="K346" i="4"/>
  <c r="K345" i="4"/>
  <c r="K344" i="4"/>
  <c r="K343" i="4"/>
  <c r="K342" i="4"/>
  <c r="K341" i="4"/>
  <c r="K340" i="4"/>
  <c r="K339" i="4"/>
  <c r="K338" i="4"/>
  <c r="K336" i="4"/>
  <c r="K335" i="4"/>
  <c r="K334" i="4"/>
  <c r="K333" i="4"/>
  <c r="K331" i="4"/>
  <c r="K330" i="4"/>
  <c r="K329" i="4"/>
  <c r="K328" i="4"/>
  <c r="K327" i="4"/>
  <c r="K326" i="4"/>
  <c r="K324" i="4"/>
  <c r="K323" i="4"/>
  <c r="K322" i="4"/>
  <c r="K321" i="4"/>
  <c r="K320" i="4"/>
  <c r="K319" i="4"/>
  <c r="K318" i="4"/>
  <c r="K317" i="4"/>
  <c r="K316" i="4"/>
  <c r="K315" i="4"/>
  <c r="K314" i="4"/>
  <c r="K313" i="4"/>
  <c r="K311" i="4"/>
  <c r="K310" i="4"/>
  <c r="K309" i="4"/>
  <c r="K308" i="4"/>
  <c r="K307" i="4"/>
  <c r="K305" i="4"/>
  <c r="K304" i="4"/>
  <c r="K303" i="4"/>
  <c r="K302" i="4"/>
  <c r="K300" i="4"/>
  <c r="K299" i="4"/>
  <c r="K298" i="4"/>
  <c r="K297" i="4"/>
  <c r="K295" i="4"/>
  <c r="K294" i="4"/>
  <c r="K293" i="4"/>
  <c r="J337" i="4" l="1"/>
  <c r="I337" i="4" s="1"/>
  <c r="K337" i="4" s="1"/>
  <c r="J354" i="4"/>
  <c r="I354" i="4" s="1"/>
  <c r="K354" i="4" s="1"/>
  <c r="I288" i="4"/>
  <c r="K288" i="4" s="1"/>
  <c r="I290" i="4"/>
  <c r="K290" i="4" s="1"/>
  <c r="I289" i="4"/>
  <c r="K289" i="4" s="1"/>
  <c r="J312" i="4" l="1"/>
  <c r="I312" i="4" s="1"/>
  <c r="K312" i="4" s="1"/>
  <c r="J296" i="4"/>
  <c r="J292" i="4"/>
  <c r="I262" i="4"/>
  <c r="K262" i="4" s="1"/>
  <c r="I275" i="4"/>
  <c r="K275" i="4" s="1"/>
  <c r="I273" i="4"/>
  <c r="K273" i="4" s="1"/>
  <c r="I246" i="4"/>
  <c r="K246" i="4" s="1"/>
  <c r="I229" i="4" l="1"/>
  <c r="K229" i="4" s="1"/>
  <c r="I230" i="4"/>
  <c r="K230" i="4" s="1"/>
  <c r="I231" i="4"/>
  <c r="K231" i="4" s="1"/>
  <c r="I232" i="4"/>
  <c r="K232" i="4" s="1"/>
  <c r="I233" i="4"/>
  <c r="K233" i="4" s="1"/>
  <c r="I234" i="4"/>
  <c r="K234" i="4" s="1"/>
  <c r="I235" i="4"/>
  <c r="K235" i="4" s="1"/>
  <c r="I236" i="4"/>
  <c r="K236" i="4" s="1"/>
  <c r="I237" i="4"/>
  <c r="K237" i="4" s="1"/>
  <c r="I238" i="4"/>
  <c r="K238" i="4" s="1"/>
  <c r="I239" i="4"/>
  <c r="K239" i="4" s="1"/>
  <c r="I240" i="4"/>
  <c r="K240" i="4" s="1"/>
  <c r="I241" i="4"/>
  <c r="K241" i="4" s="1"/>
  <c r="I242" i="4"/>
  <c r="K242" i="4" s="1"/>
  <c r="I243" i="4"/>
  <c r="K243" i="4" s="1"/>
  <c r="I244" i="4"/>
  <c r="K244" i="4" s="1"/>
  <c r="I245" i="4"/>
  <c r="K245" i="4" s="1"/>
  <c r="I247" i="4"/>
  <c r="K247" i="4" s="1"/>
  <c r="I248" i="4"/>
  <c r="K248" i="4" s="1"/>
  <c r="I249" i="4"/>
  <c r="K249" i="4" s="1"/>
  <c r="I250" i="4"/>
  <c r="K250" i="4" s="1"/>
  <c r="I251" i="4"/>
  <c r="K251" i="4" s="1"/>
  <c r="I252" i="4"/>
  <c r="K252" i="4" s="1"/>
  <c r="I253" i="4"/>
  <c r="K253" i="4" s="1"/>
  <c r="I254" i="4"/>
  <c r="K254" i="4" s="1"/>
  <c r="I255" i="4"/>
  <c r="K255" i="4" s="1"/>
  <c r="I256" i="4"/>
  <c r="K256" i="4" s="1"/>
  <c r="I257" i="4"/>
  <c r="K257" i="4" s="1"/>
  <c r="I258" i="4"/>
  <c r="K258" i="4" s="1"/>
  <c r="I259" i="4"/>
  <c r="K259" i="4" s="1"/>
  <c r="I260" i="4"/>
  <c r="K260" i="4" s="1"/>
  <c r="I261" i="4"/>
  <c r="K261" i="4" s="1"/>
  <c r="I263" i="4"/>
  <c r="K263" i="4" s="1"/>
  <c r="I264" i="4"/>
  <c r="K264" i="4" s="1"/>
  <c r="I265" i="4"/>
  <c r="K265" i="4" s="1"/>
  <c r="I266" i="4"/>
  <c r="K266" i="4" s="1"/>
  <c r="I267" i="4"/>
  <c r="K267" i="4" s="1"/>
  <c r="I268" i="4"/>
  <c r="K268" i="4" s="1"/>
  <c r="I269" i="4"/>
  <c r="K269" i="4" s="1"/>
  <c r="I270" i="4"/>
  <c r="K270" i="4" s="1"/>
  <c r="I271" i="4"/>
  <c r="K271" i="4" s="1"/>
  <c r="I272" i="4"/>
  <c r="K272" i="4" s="1"/>
  <c r="I274" i="4"/>
  <c r="K274" i="4" s="1"/>
  <c r="I276" i="4"/>
  <c r="K276" i="4" s="1"/>
  <c r="I277" i="4"/>
  <c r="K277" i="4" s="1"/>
  <c r="I278" i="4"/>
  <c r="K278" i="4" s="1"/>
  <c r="I279" i="4"/>
  <c r="K279" i="4" s="1"/>
  <c r="I280" i="4"/>
  <c r="K280" i="4" s="1"/>
  <c r="I281" i="4"/>
  <c r="K281" i="4" s="1"/>
  <c r="I284" i="4"/>
  <c r="K284" i="4" s="1"/>
  <c r="I285" i="4"/>
  <c r="K285" i="4" s="1"/>
  <c r="K286" i="4"/>
  <c r="I287" i="4"/>
  <c r="K287" i="4" s="1"/>
  <c r="I228" i="4"/>
  <c r="K228" i="4" s="1"/>
  <c r="I225" i="4"/>
  <c r="K225" i="4" s="1"/>
  <c r="G217" i="4" l="1"/>
  <c r="G369" i="4"/>
  <c r="G284" i="4"/>
  <c r="G306" i="4" l="1"/>
  <c r="G301" i="4"/>
  <c r="J301" i="4" s="1"/>
  <c r="I296" i="4"/>
  <c r="K296" i="4" s="1"/>
  <c r="I292" i="4"/>
  <c r="K292" i="4" s="1"/>
  <c r="J306" i="4" l="1"/>
  <c r="I306" i="4" s="1"/>
  <c r="K306" i="4" s="1"/>
  <c r="I325" i="4"/>
  <c r="K325" i="4" s="1"/>
  <c r="I301" i="4"/>
  <c r="K301" i="4" s="1"/>
  <c r="E3" i="4" l="1"/>
</calcChain>
</file>

<file path=xl/sharedStrings.xml><?xml version="1.0" encoding="utf-8"?>
<sst xmlns="http://schemas.openxmlformats.org/spreadsheetml/2006/main" count="4102" uniqueCount="2174">
  <si>
    <t>CATEGORIA PRODOTTO</t>
  </si>
  <si>
    <t>CODICE PRODOTTO</t>
  </si>
  <si>
    <t>NOME PRODOTTO</t>
  </si>
  <si>
    <t>DESCRIZIONE PRODOTTO</t>
  </si>
  <si>
    <t>N° PEZZI</t>
  </si>
  <si>
    <t>PREZZO IVA INCLUSA</t>
  </si>
  <si>
    <t>DOVE VEDERE L'ARTICOLO</t>
  </si>
  <si>
    <t>PREZZO IVA ESCLUSA</t>
  </si>
  <si>
    <t>Tavoli</t>
  </si>
  <si>
    <t>Sedute</t>
  </si>
  <si>
    <t>Cattedre</t>
  </si>
  <si>
    <t>Armadi</t>
  </si>
  <si>
    <t>TOTALE IVA INCLUSA</t>
  </si>
  <si>
    <t>54-3086</t>
  </si>
  <si>
    <t>armadio con ante, interno con 4 ripiani/ 5 vani 104x46x200h</t>
  </si>
  <si>
    <t>armadio con 24 vaschette alte 104x44x200h</t>
  </si>
  <si>
    <t>serratura per anta</t>
  </si>
  <si>
    <t>TOTALE PRODOTTI IVA INCLUSA</t>
  </si>
  <si>
    <t>54-14905</t>
  </si>
  <si>
    <t>54-3083</t>
  </si>
  <si>
    <t>24 SEDIE IN PPL</t>
  </si>
  <si>
    <t>1 POLTRONCINA IN FAGGIO</t>
  </si>
  <si>
    <t>24 SEDIE FAGGIO PORTAZAINO</t>
  </si>
  <si>
    <t>24 BANCHI "40" MONOPOSTO</t>
  </si>
  <si>
    <t>1 TAVOLO RIBALTABILE</t>
  </si>
  <si>
    <t>sedia impilabile con struttura in metallo e seduta e schienale in PPL 39x39x43/46/51h</t>
  </si>
  <si>
    <t>1 SEDIA ADRIA</t>
  </si>
  <si>
    <t>12 TAVOLI RIBALTABILI</t>
  </si>
  <si>
    <t>4 ISOLE TRAPEZIO ALIMENTATE</t>
  </si>
  <si>
    <t>2 ISOLE MEZZO ARCO ALIMENTATE</t>
  </si>
  <si>
    <t>2 ISOLE ARCO ALIMENTATE</t>
  </si>
  <si>
    <t>2 MODULI CURVI</t>
  </si>
  <si>
    <t>armadio contenitore su ruote frenanti retrofinito per essere disposto a centro stanza con 2 ante a 3 vani e 4 vaschette alte 104x46x108h</t>
  </si>
  <si>
    <t>armadio contenitore su ruote frenanti retrofinito per essere disposto a centro stanza con 2 ante e 3 vani 104x46x108h</t>
  </si>
  <si>
    <t>armadio contenitore su ruote frenanti retrofinito per essere disposto a centro stanza con 4 vaschette alte e 8 vaschette basse 104x44x108h</t>
  </si>
  <si>
    <t>Tavolo su ruote frenanti con piano sagomato 140x71x71/76/82h</t>
  </si>
  <si>
    <t>Tavolo rettangolare su ruote frenanti 130x50x71/76/82h</t>
  </si>
  <si>
    <t>q.tà</t>
  </si>
  <si>
    <t>€ l'uno</t>
  </si>
  <si>
    <t>Scaffale biblioteca su ruote per un agevole spostamento nell'ambiente didattico con 3 ripiani regolabili e reclinabili per presentazione riviste 90x60x140h</t>
  </si>
  <si>
    <t>Scaffale biblioteca con 5 ripiani regolabili e reclinabili per presentazione riviste 90x30x200h</t>
  </si>
  <si>
    <t>2 SCAFFALI LIBRERIA SU RUOTE</t>
  </si>
  <si>
    <t xml:space="preserve">Postazione informatica e multimediale </t>
  </si>
  <si>
    <t>6 TAVOLI MEZZO ARCO</t>
  </si>
  <si>
    <t>1 MODULO CURVO</t>
  </si>
  <si>
    <t>3 MODULI CURVI</t>
  </si>
  <si>
    <t>Seduta morbida dritta su base con piedi in faggio 104x44x40h</t>
  </si>
  <si>
    <t xml:space="preserve">Seduta morbida curva su base con piedi in faggio da accostare ai moduli curvi 104x44x40h </t>
  </si>
  <si>
    <t>6 MODULI CURVI</t>
  </si>
  <si>
    <t>4 MORBIDI CURVO</t>
  </si>
  <si>
    <t>1 POSTAZIONE SCRIVI IN PIEDI</t>
  </si>
  <si>
    <t>Postazione scrivi in piedi su ruote per permettere al docente di spostarsi agevolmente nell'aula con 3 ripiani porta oggetti 60x50x120h</t>
  </si>
  <si>
    <t>5 MORBIDI QUADRATI</t>
  </si>
  <si>
    <t>10 MORBIDI QUADRATI</t>
  </si>
  <si>
    <t>Elemento morbido quadrato per attività di debate e relax 80x80x60h</t>
  </si>
  <si>
    <t>Elemento morbido quadrato per attività di debate e relax 80x80x40h</t>
  </si>
  <si>
    <t>Elemento morbido quadrato per attività di debate e relax 80x80x20h</t>
  </si>
  <si>
    <t>Locker a 3 ante con fondo in lamiera forata e PRESA INTERNA USB DI RICARICA 36x46x150h</t>
  </si>
  <si>
    <t>16 LOCKERS</t>
  </si>
  <si>
    <t>Locker a 3 ante con fondo in lamiera forata e PRESA INTERNA USB DI RICARICA 36x46x200h</t>
  </si>
  <si>
    <t>12 LOCKERS</t>
  </si>
  <si>
    <t>Poltroncina insegnante in faggio portazaino 40x40x46h</t>
  </si>
  <si>
    <t>Sedia classica impilabile in faggio portazaino 40x40x43/46/51h</t>
  </si>
  <si>
    <t>Cattedra con gambe diametro 60 con 4 ruote frenanti 160x80x76h</t>
  </si>
  <si>
    <t>Sedia innovativa con seduta monoscocca in polipropilene 43x43x46h</t>
  </si>
  <si>
    <t>Banco monoposto con traverse perimetrali e gambe diametro 40 con 2 ruote incassate antirumore per una più agevole modularità e flessibilità 70x50x71/76/82h</t>
  </si>
  <si>
    <t>Cattedra con cassettiera su ruote frenanti per una più agevole modularità e flessibilità 160x71x76h</t>
  </si>
  <si>
    <t>Armadio contenitore con un ripiano interno su ruote frenanti e retrofinito per essere disposto a centro stanza 104x46x108h</t>
  </si>
  <si>
    <t>Sedia impilabile con struttura in metallo e seduta e schienale in PPL colorato 39x39x43/46/51h</t>
  </si>
  <si>
    <t>Cattedra con cassettiera su ruote frenanti per una più agevole modularità e flessibilità 140x71x76h</t>
  </si>
  <si>
    <t>Tavolo rettangolare con sponde per il coding con gambe in legno con ruote 80x160x71/76h</t>
  </si>
  <si>
    <t>Tavolo rettangolare con sponde per il coding con gambe in legno con ruote 80x80x71/76h</t>
  </si>
  <si>
    <t>Tavolo coding&amp;stem quadrato con mobile sottostante con vaschette porta oggetti su ruote 150x150x82h</t>
  </si>
  <si>
    <t>Tavolo multiuso con gambe diametro 60 100x100x71/76/82h</t>
  </si>
  <si>
    <t>Pavimento interattivo su carrello con 92 attività e 140 esercizi compresi</t>
  </si>
  <si>
    <t>5 SEDIA ADRIA</t>
  </si>
  <si>
    <t>1 ARMADIO SU RUOTE</t>
  </si>
  <si>
    <t>1 TAVOLO CODING</t>
  </si>
  <si>
    <t>1 TAVOLO STEM QUADRATO</t>
  </si>
  <si>
    <t>1 TAVOLO MULTIUSO</t>
  </si>
  <si>
    <t>1 ARMADIO 2 ANTE 4 VASCHETTE</t>
  </si>
  <si>
    <t>1 ARMADIO 2 ANTE 3 VANI</t>
  </si>
  <si>
    <t>1 ARMADIO 12 VASCHETTE</t>
  </si>
  <si>
    <t>1 DIDACTIX FLYSKY GO</t>
  </si>
  <si>
    <t>1 CARRELLO RICARICA TABLET</t>
  </si>
  <si>
    <t xml:space="preserve"> 4 SEDIA ADRIA SU RUOTE</t>
  </si>
  <si>
    <t>4 POSTAZIONE INFORMATICA MULTIMEDIALE</t>
  </si>
  <si>
    <t>7 SEDIE IN PPL</t>
  </si>
  <si>
    <t>6 MORBIDI DRITTI</t>
  </si>
  <si>
    <t>3 MODULI ORIZZONTALI CON MORBIDO</t>
  </si>
  <si>
    <t>Modulo orizzontale con 3 vani e morbido per seduta 120x30x48h</t>
  </si>
  <si>
    <t>1 ARMADIO DIGITAL BOARD</t>
  </si>
  <si>
    <t>Armadio contenitore per digitalboard 65" con 18 vani chiusi da anta per evitare elementi di distrazione agli studenti 242x32x202h</t>
  </si>
  <si>
    <t>Ambiente Essential</t>
  </si>
  <si>
    <t>Ambiente Free Space</t>
  </si>
  <si>
    <t>Ambiente Innovativo</t>
  </si>
  <si>
    <t>Ambiente Tuttotondo</t>
  </si>
  <si>
    <t>Ambiente Biblioteca Mediateca</t>
  </si>
  <si>
    <t>Ambiente Agorà Debate</t>
  </si>
  <si>
    <t>Ambiente Corridoio</t>
  </si>
  <si>
    <t>COMING SOON!!</t>
  </si>
  <si>
    <t xml:space="preserve">Tavolo trapezio con struttura perimetrale e due ruote incassate per una più agevole modularità e flessibilità 85x52x71/76/82h </t>
  </si>
  <si>
    <t>Isola trapezio composta da 1 modulo centrale alimentato con 2 Schucko e 6 USB e 6 tavoli trapezio larghezza 100 con struttura perimetrale e due ruote incassate per una più agevole modularità e flessibilità 185x200x71/76/82h</t>
  </si>
  <si>
    <t>Isola mezzo arco composta da 1 modulo centrale alimentato con due Schucko e 6 USB e 6 tavoli mezzo arco larghezza 72 con struttura perimetrale e due ruote incassate per una più agevole modularità e flessibilità 150x150x71/76/82h</t>
  </si>
  <si>
    <t>Isole arco composta da 1 modulo centrale alimentato con 2 Schucko e 6 USB e 3 tavoli biposto arco larghezza 126 con struttura perimetrale e due ruote incassate per una più agevole modularità e flessibilità 150x150x71/76/82h</t>
  </si>
  <si>
    <t xml:space="preserve">Tavolo trapezio con struttura perimetrale e due ruote incassate per una più agevole modularità e flessibilità 100x56x71/76/82h </t>
  </si>
  <si>
    <t>Modulo centrale esagonale alimentato su ruote per isola trapezio VAS1741 con 2 Schucko e 6 USB 52x59x71/76/82h</t>
  </si>
  <si>
    <t>Modulo centrale per isola tavoli trapezio VAS1741 52x59x71/76/82h</t>
  </si>
  <si>
    <t>Modulo centrale su ruote con cassetti in plastica estraibili per isola trapezio VAS1741 52x59x71/76/82h</t>
  </si>
  <si>
    <t>Modulo centrale esagonale alimentato su ruote per isola trapezio VAS1766 con 2 Schucko e 6 USB 71x82x71/76/82h</t>
  </si>
  <si>
    <t>Modulo centrale per isola tavoli trapezio VAS1766 71x82x71/76/82h</t>
  </si>
  <si>
    <t>Modulo centrale su ruote con cassetti in plastica estraibili per isola trapezio VAS1766 71x82x71/76/82h</t>
  </si>
  <si>
    <t>Tavolo trapezio modulare e flessibile 160x65x53/71/76/82h</t>
  </si>
  <si>
    <t>Banco a spicchio modulare e flessibile con piano ribaltabile per una più facile trasformazione degli ambienti didattici 76x59x71/76/82h</t>
  </si>
  <si>
    <t>Tavoli biposto arco a terzo di cerchio larghezza 126 con struttura perimetrale e due ruote incassate per una più agevole modularità e flessibilità 126x61x53/71/76/82h</t>
  </si>
  <si>
    <t>Modulo centrale alimentato su ruote per isola arco e mezzo arco VAS1755 e VAS1742 con 2 Shucko e 6 USB 50x50x53/71/76/82h</t>
  </si>
  <si>
    <t>Modulo centrale su ruote per isola arco e mezzo arco VAS1755 e VAS1742 50x50x53/71/76/82h</t>
  </si>
  <si>
    <t>Banco monoposto in melaminico colorato con traverse perimetrali e gambe diametro 40 con 2 ruote incassate antirumore per una più agevole modularità e flessibilità 70x50x71/76/82h</t>
  </si>
  <si>
    <t>Tavolo multiuso con gambe in legno diametro 60 130x130x71/76/82h</t>
  </si>
  <si>
    <t>1 TAVOLO SU RUOTE</t>
  </si>
  <si>
    <t>Ruota frenante da aggiungere ai tavoli per poterli spostare agevolmente senza creare disturbi acustici</t>
  </si>
  <si>
    <t>MODULO CURVO</t>
  </si>
  <si>
    <t>MODULO ORIZZONTALE CON MORBIDO</t>
  </si>
  <si>
    <t>Scaffali biblioteca</t>
  </si>
  <si>
    <t>Sedute morbide</t>
  </si>
  <si>
    <t>Tavolo sagomato con gambe in legno di cui due su ruote per una più agevole modularità e flessibilità 90x60x71/76h</t>
  </si>
  <si>
    <t>Tavolo multiuso con gambe in legno di cui due con ruote frenanti per una più agevole modularità e flessibilità 90x90x71/76/82h</t>
  </si>
  <si>
    <t>STEAM, coding e robotica</t>
  </si>
  <si>
    <t>54-30002</t>
  </si>
  <si>
    <t>54-30002-8</t>
  </si>
  <si>
    <t>Laboratorio MODI Expert Kit (set per 8 studenti)</t>
  </si>
  <si>
    <t>4x MODI Expert Kit</t>
  </si>
  <si>
    <t>54-30002-12</t>
  </si>
  <si>
    <t>Laboratorio MODI Expert Kit (set per 12 studenti)</t>
  </si>
  <si>
    <t xml:space="preserve">6x MODI Expert Kit </t>
  </si>
  <si>
    <t>54-30002-24</t>
  </si>
  <si>
    <t>Laboratorio MODI Expert Kit (set per 24 studenti)</t>
  </si>
  <si>
    <t>12x MODI Expert Kit</t>
  </si>
  <si>
    <t>54-14317</t>
  </si>
  <si>
    <t>Kubo Starter Set (set per 2 studenti)</t>
  </si>
  <si>
    <t>54-14317-8</t>
  </si>
  <si>
    <t>Kubo Starter Set (set per 8 studenti)</t>
  </si>
  <si>
    <t>4x Kubo Starter Set</t>
  </si>
  <si>
    <t>54-14317-12</t>
  </si>
  <si>
    <t>Kubo Starter Set (set per 12 studenti)</t>
  </si>
  <si>
    <t>6x Kubo Starter Set</t>
  </si>
  <si>
    <t>54-14317-24</t>
  </si>
  <si>
    <t>Kubo Starter Set (set per 24 studenti)</t>
  </si>
  <si>
    <t>12x Kubo Starter Set</t>
  </si>
  <si>
    <t>54-14318</t>
  </si>
  <si>
    <t>Kubo Coding+ Set</t>
  </si>
  <si>
    <t>54-14319</t>
  </si>
  <si>
    <t>Kubo Coding++ Set</t>
  </si>
  <si>
    <t>54-14320</t>
  </si>
  <si>
    <t>Kubo Math Set</t>
  </si>
  <si>
    <t>54-13839</t>
  </si>
  <si>
    <t>imagiCharm singolo (per 1 studente)</t>
  </si>
  <si>
    <t>54-13839-8</t>
  </si>
  <si>
    <t>imagiCharm (set per 8 studenti)</t>
  </si>
  <si>
    <t>8x imagiCharm</t>
  </si>
  <si>
    <t>54-13839-12</t>
  </si>
  <si>
    <t>imagiCharm (set per 12 studenti)</t>
  </si>
  <si>
    <t>12x imagiCharm</t>
  </si>
  <si>
    <t>54-13839-24</t>
  </si>
  <si>
    <t>imagiCharm (set per 24 studenti)</t>
  </si>
  <si>
    <t>24x imagiCharm</t>
  </si>
  <si>
    <t>54-13839-EDU</t>
  </si>
  <si>
    <t>imagi Edu Pro - Licenza annuale per insegnante</t>
  </si>
  <si>
    <t>DC45345</t>
  </si>
  <si>
    <t>DC45345-8</t>
  </si>
  <si>
    <t>LEGO® Education - SPIKE™ Essential - Set per 8 studenti</t>
  </si>
  <si>
    <t>DC45345-12</t>
  </si>
  <si>
    <t>LEGO® Education - SPIKE™ Essential - Set per 12 studenti</t>
  </si>
  <si>
    <t>DC45345-24</t>
  </si>
  <si>
    <t>LEGO® Education - SPIKE™ Essential - Set per 24 studenti</t>
  </si>
  <si>
    <t>DC45678</t>
  </si>
  <si>
    <t>DC45678-8</t>
  </si>
  <si>
    <t>LEGO® Education - SPIKE™ Prime - Set base per 8 studenti</t>
  </si>
  <si>
    <t>DC45678-12</t>
  </si>
  <si>
    <t>LEGO® Education - SPIKE™ Prime - Set base per 12 studenti</t>
  </si>
  <si>
    <t>DC45678-24</t>
  </si>
  <si>
    <t>LEGO® Education - SPIKE™ Prime - Set base per 24 studenti</t>
  </si>
  <si>
    <t>MRDPHT</t>
  </si>
  <si>
    <t>Photon</t>
  </si>
  <si>
    <t>MRDPHT-KIT-MR</t>
  </si>
  <si>
    <t>Photon Class Kit (n. 7 Photon + n . 1 Special Educational Needs Kit contenente 1 ulteriore robot)</t>
  </si>
  <si>
    <t>MRDPHT ET MR</t>
  </si>
  <si>
    <t>Photon Robot - Ecology Teaching Kit</t>
  </si>
  <si>
    <t>MRDPHT-AI</t>
  </si>
  <si>
    <t>Photon Robot - AI Discovery Kit</t>
  </si>
  <si>
    <t>MRDPHT-EE</t>
  </si>
  <si>
    <t>Photon Robot - Early Education Kit</t>
  </si>
  <si>
    <t>MRDPHT-EL-MR</t>
  </si>
  <si>
    <t>Photon Robot - Social Emotional Learning Kit</t>
  </si>
  <si>
    <t>MRDPHT-PT</t>
  </si>
  <si>
    <t>Photon Robot - Physics Teaching Kit</t>
  </si>
  <si>
    <t>MRDPHT-RC-MR</t>
  </si>
  <si>
    <t>Photon Robot - Robotics &amp; Coding Kit</t>
  </si>
  <si>
    <t>MRDPHT-SN-MR</t>
  </si>
  <si>
    <t>Photon Robot - Special Educational Needs Kit</t>
  </si>
  <si>
    <t>MRDPHT-MAT</t>
  </si>
  <si>
    <t>Tappetino Educativo</t>
  </si>
  <si>
    <t>Ambienti immersivi e proiettori</t>
  </si>
  <si>
    <t>54-30104</t>
  </si>
  <si>
    <t>DIDACTIX - Proiettore interattivo FlySky Wall - Set base</t>
  </si>
  <si>
    <t>54-30105</t>
  </si>
  <si>
    <t>DIDACTIX - Proiettore interattivo FlySky Wall - Set extra</t>
  </si>
  <si>
    <t>54-30106</t>
  </si>
  <si>
    <t>DIDACTIX - Proiettore interattivo FlySky Wall - Set premium</t>
  </si>
  <si>
    <t>DIDACTIX - Pavimento interattivo FlySky GO su carrello</t>
  </si>
  <si>
    <t>54-14904</t>
  </si>
  <si>
    <t>DIDACTIX - Pavimento interattivo FlySky</t>
  </si>
  <si>
    <t>54-14906</t>
  </si>
  <si>
    <t>DIDACTIX Accessorio per FlySky - Penna IR per Pavimento interattivo FlySky e FlySky GO</t>
  </si>
  <si>
    <t>54-14907</t>
  </si>
  <si>
    <t>DIDACTIX Accessorio per FlySky - Tappeto bianco per pavimento interattivo 2x3m</t>
  </si>
  <si>
    <t>54-14908</t>
  </si>
  <si>
    <t>DIDACTIX - Pacchetto giochi integrativo SKY CODE</t>
  </si>
  <si>
    <t>54-14909</t>
  </si>
  <si>
    <t>DIDACTIX - Pacchetto giochi integrativo SKY CODE 2</t>
  </si>
  <si>
    <t>54-20059</t>
  </si>
  <si>
    <t>DIDACTIX - Pacchetto giochi integrativo INTERACTIVE BOARDS</t>
  </si>
  <si>
    <t>54-20060</t>
  </si>
  <si>
    <t>DIDACTIX - Pacchetto giochi integrativo COLORING BOOKS</t>
  </si>
  <si>
    <t>54-30107</t>
  </si>
  <si>
    <t>Tavolo esperienziale con proiettore interattivo (solo proiettore)</t>
  </si>
  <si>
    <t>54-30108</t>
  </si>
  <si>
    <t>Tavolo esperienziale con proiettore interattivo (solo tavolo dim. 140x80cm)</t>
  </si>
  <si>
    <t>54-30109</t>
  </si>
  <si>
    <t>Carrello multimediale ARTOME M10</t>
  </si>
  <si>
    <t>54-30110</t>
  </si>
  <si>
    <t>Ambiente immersivo - Doppio schermo</t>
  </si>
  <si>
    <t>Kit formato da 2 pz. EB-735Fi con unità di tocco e staffa a parete integrati con una licenza Epson Go Board (4 utenti + 1 HUB) e doppia lavagna da 100 pollici l’una</t>
  </si>
  <si>
    <t>54-30111</t>
  </si>
  <si>
    <t>Ambiente immersivo - Triplo schermo</t>
  </si>
  <si>
    <t>Kit formato da 3 pz. EB-735Fi con unità di tocco, struttura SCREENLINE e Multimedia Server Zebra, contenuti MOZAIK Education – Licenza 3 anni</t>
  </si>
  <si>
    <t>54-30032</t>
  </si>
  <si>
    <t>Pavimento interattivo Funtronic EDU</t>
  </si>
  <si>
    <t>54-30034</t>
  </si>
  <si>
    <t>Funtronic EDU - Pacchetto FunCoding I (n. 4 giochi per il Coding 3/6 anni)</t>
  </si>
  <si>
    <t>54-30035</t>
  </si>
  <si>
    <t>Funtronic EDU - Pacchetto MED 
(n. 15 giochi per riabilitazione 3/12 anni)</t>
  </si>
  <si>
    <t>54-30036</t>
  </si>
  <si>
    <t>Funtronic EDU - Pacchetto MAGIC MOVEMENT 
(Autismo/riabilitazione/psicomotricità)</t>
  </si>
  <si>
    <t>54-30037</t>
  </si>
  <si>
    <t>Funtronic EDU - Pacchetto FUNZIONI ESECUTIVE 
(n. 25 giochi Riabilitazione 3/12 anni)</t>
  </si>
  <si>
    <t>54-30038</t>
  </si>
  <si>
    <t>Funtronic EDU - Pacchetto What do I FEEL 
(n. 8 giochi riabilitazione autismo)</t>
  </si>
  <si>
    <t>Monitor interattivi</t>
  </si>
  <si>
    <t>54-30120</t>
  </si>
  <si>
    <t>Monitor interattivo Promethean Nickel 65"</t>
  </si>
  <si>
    <t>54-30121</t>
  </si>
  <si>
    <t>Monitor interattivo Promethean Nickel 75"</t>
  </si>
  <si>
    <t>54-30122</t>
  </si>
  <si>
    <t>Monitor interattivo Promethean Nickel 86"</t>
  </si>
  <si>
    <t>MRDFLIP265</t>
  </si>
  <si>
    <t>SAMSUNG MONITOR INTERATTIVO TOUCH FLIP 2 da 65"</t>
  </si>
  <si>
    <t>MRDCHRLF2</t>
  </si>
  <si>
    <t>STAFFA A MURO PER MONITOR 55/65"</t>
  </si>
  <si>
    <t>MRDFLIP375</t>
  </si>
  <si>
    <t>MONITOR INTERATTIVO TOUCH SAMSUNG FLIP 3 da 75"</t>
  </si>
  <si>
    <t>MRDCHRXF2</t>
  </si>
  <si>
    <t>STAFFA A MURO PER MONITOR 75"</t>
  </si>
  <si>
    <t>MRDFLIP486</t>
  </si>
  <si>
    <t>SAMSUNG MONITOR INTERATTIVO TOUCH FLIP 2 da 85"</t>
  </si>
  <si>
    <t>MRDOM07151</t>
  </si>
  <si>
    <t>MRDCY-PENRXEN</t>
  </si>
  <si>
    <t>PENNE MAGNETICHE PER SAMSUNG FLIP (5 pz.)</t>
  </si>
  <si>
    <t>Printing/Making</t>
  </si>
  <si>
    <t>54-30015</t>
  </si>
  <si>
    <t>Maker 3</t>
  </si>
  <si>
    <t>Kit materiali per Cricut Maker 3</t>
  </si>
  <si>
    <t>54-30103</t>
  </si>
  <si>
    <t>Explore 3</t>
  </si>
  <si>
    <t>Kit materiali per Cricut Explore 3</t>
  </si>
  <si>
    <t>54-30016</t>
  </si>
  <si>
    <t>Joy</t>
  </si>
  <si>
    <t>Kit materiali per Cricut Joy</t>
  </si>
  <si>
    <t>54-30017</t>
  </si>
  <si>
    <t>EasyPress 3 (23x23 cm)</t>
  </si>
  <si>
    <t>Kit materiali per Cricut EasyPress</t>
  </si>
  <si>
    <t>Audio e video</t>
  </si>
  <si>
    <t>54-30098</t>
  </si>
  <si>
    <t xml:space="preserve">Microfono professionale a condensatore (ideale per Streaming, chat, podcast, canto e registrazione) </t>
  </si>
  <si>
    <t>54-30099</t>
  </si>
  <si>
    <t>Amplificatore Wireless con microfono dinamico ad effetto eco</t>
  </si>
  <si>
    <t>54-30100</t>
  </si>
  <si>
    <t>Anello luminoso a Led Ø 26 cm + amplificatore Wireless con microfono dinamico</t>
  </si>
  <si>
    <t>54-30101</t>
  </si>
  <si>
    <t>Mixer Set e microfono a condensatore cardioide professionale 
(ideale per Streaming, chat, podcast, canto e registrazione)</t>
  </si>
  <si>
    <t>54-30102</t>
  </si>
  <si>
    <t>Tastiera pianoforte musicale digitale 61 tasti a passo professionale, presa USB ed adattatore da rete</t>
  </si>
  <si>
    <t>54-30112</t>
  </si>
  <si>
    <t>Kit professionale per registrazione Live, radio e podcast</t>
  </si>
  <si>
    <t>Kit Yamaha con Mixer a 3 canali (per Streaming Live con Interfaccia Audio USB, per Windows, Mac, iOS e Android), Microfono da studio YCM01 e Cuffie da studio  YCM01</t>
  </si>
  <si>
    <t>EPR011</t>
  </si>
  <si>
    <t>Cassa amplificatore portatile con 2 microfoni</t>
  </si>
  <si>
    <t>54-30097</t>
  </si>
  <si>
    <t>Videocamera 4K con microfono esterno e telecomando</t>
  </si>
  <si>
    <t>54-30114</t>
  </si>
  <si>
    <t>Videocamera Panasonic 4K</t>
  </si>
  <si>
    <t>54-30113</t>
  </si>
  <si>
    <t>Videocamera Sony FullHD</t>
  </si>
  <si>
    <t>54-30115</t>
  </si>
  <si>
    <t>Action Cam DUAL S</t>
  </si>
  <si>
    <t>54-30119</t>
  </si>
  <si>
    <t>Roll-Up Classic green screen 150x200h</t>
  </si>
  <si>
    <t>54-30116</t>
  </si>
  <si>
    <t>Green screen da muro riavvolgibile 180x200h</t>
  </si>
  <si>
    <t>Tablet e PC</t>
  </si>
  <si>
    <t>RSMK2K3TY/A</t>
  </si>
  <si>
    <t>Apple iPad 10.2" Wi-Fi 64GB</t>
  </si>
  <si>
    <t>iPad 10.2" Wi-Fi 64GB</t>
  </si>
  <si>
    <t>RSMK2N3TY/A</t>
  </si>
  <si>
    <t>Apple iPad 10.2" Wi-Fi 256GB</t>
  </si>
  <si>
    <t>iPad 10.2" Wi-Fi 256GB</t>
  </si>
  <si>
    <t>RSCY3076CPWOR</t>
  </si>
  <si>
    <t>Custodia Protettiva WorkMate Cygnett per iPad 10.2"</t>
  </si>
  <si>
    <t>RSMQLY3ZM/A</t>
  </si>
  <si>
    <t>Apple Pencil (1st Generation)</t>
  </si>
  <si>
    <t>RS914-000034</t>
  </si>
  <si>
    <t>Logitech Crayon - Matita Digitale per iPad</t>
  </si>
  <si>
    <t>RSMGN63T/A</t>
  </si>
  <si>
    <t>Apple MacBook Air 13"</t>
  </si>
  <si>
    <t>MacBook Air 13": Apple M1 chip with 8-core CPU and 7-core GPU, 256GB</t>
  </si>
  <si>
    <t>Apple MacBook Pro 13"</t>
  </si>
  <si>
    <t>MacBook Pro 13": Apple M2 chip with 8-core CPU and 10-core GPU, 256GB SSD</t>
  </si>
  <si>
    <t>RSMGPC3T/A</t>
  </si>
  <si>
    <t>Apple iMac 24"</t>
  </si>
  <si>
    <t>iMac 24" with Retina 4.5K display: Apple M1 chip with 8‑core CPU and 8‑core GPU, 256GB</t>
  </si>
  <si>
    <t>RSJAMF</t>
  </si>
  <si>
    <t>Licenza JAMF per controllo dispositivi classe</t>
  </si>
  <si>
    <t>Prezzo licenza per anno per ogni dispositivo</t>
  </si>
  <si>
    <t>MRDSM-X200NZAEEUE</t>
  </si>
  <si>
    <t>Tablet Samsung Galaxy Tab A8 10,5" Wifi (64GB)</t>
  </si>
  <si>
    <t>MRDSM-X205NZAEEUE</t>
  </si>
  <si>
    <t>Tablet Samsung Galaxy Tab A8 10,5" LTE (64GB)</t>
  </si>
  <si>
    <t>MRDXE340XDA-KA1IT</t>
  </si>
  <si>
    <t>Samsung Galaxy Chromebook Go</t>
  </si>
  <si>
    <t xml:space="preserve"> Samsung Galaxy Chromebook Go (14", Celeron N4500, 4 Gb, 64 Gb eMMC, Chrome) + licenza Google Chrome Education Upgrade</t>
  </si>
  <si>
    <t>54-30117</t>
  </si>
  <si>
    <t>54-30118</t>
  </si>
  <si>
    <t>Licenze Software</t>
  </si>
  <si>
    <t>MRDBRICKS-IC</t>
  </si>
  <si>
    <t xml:space="preserve">BricksLab - licenza annuale IC </t>
  </si>
  <si>
    <t>MRDBRICKS-IC-2Y</t>
  </si>
  <si>
    <t xml:space="preserve">BricksLab - licenza biennale IC </t>
  </si>
  <si>
    <t>MRDBRICKS-IC-3Y</t>
  </si>
  <si>
    <t xml:space="preserve">BricksLab - licenza triennale IC </t>
  </si>
  <si>
    <t>MRDBRICKS-IS</t>
  </si>
  <si>
    <t>BricksLab - licenza annuale IS</t>
  </si>
  <si>
    <t>MRDBRICKS-IS-2Y</t>
  </si>
  <si>
    <t>BricksLab - licenza biennale IS</t>
  </si>
  <si>
    <t>MRDBRICKS-IS-3Y</t>
  </si>
  <si>
    <t>BricksLab - licenza triennale IS</t>
  </si>
  <si>
    <t>MRDCFLEX-MR</t>
  </si>
  <si>
    <t>Sistema Operativo Google Chrome Flex
Inclusa Licenza per gestione: Google Chrome Education Upgrade (una tantum)</t>
  </si>
  <si>
    <t>L’offerta Include anche:
Installazione e configurazione sistema operativo
Attivazione tramite console Google Workspace - NB: L'acquisto è vincolato ad un minimo di 10 unità</t>
  </si>
  <si>
    <t>MRDCROS-SW-DN-EDU</t>
  </si>
  <si>
    <t>Google Chrome Education Upgrade (una tantum)</t>
  </si>
  <si>
    <t>MRDGWEP-MR</t>
  </si>
  <si>
    <t>Google Workspace for Education Plus (studente/anno)</t>
  </si>
  <si>
    <t>LICENZA ANNUALE COMPLETA - Le licenze sono acquistate per tutti gli studenti presenti all'interno dell'istituto mentre le licenze docenti e personale ATA saranno fornite gratuitamente (rapporto 4:1). Aumento di 20 GB (da condividere nello spazio di archiviazione della scuola) per ogni licenza acquistata</t>
  </si>
  <si>
    <t>MRDGWES-MR</t>
  </si>
  <si>
    <t>Google Workspace for Education Standard (studente/anno)</t>
  </si>
  <si>
    <t>LICENZA ANNUALE COMPLETA - Le licenze sono acquistate per tutti gli studenti presenti all'interno dell'istituto mentre le licenze docenti e personale ATA saranno fornite gratuitamente (rapporto 4:1)</t>
  </si>
  <si>
    <t>MRDGWETL1Y-MR</t>
  </si>
  <si>
    <t>Google Workspace for Education - Teaching and Learning Upgrade (account/anno)</t>
  </si>
  <si>
    <t>Acquisto minimo n. 10 licenze</t>
  </si>
  <si>
    <t xml:space="preserve">Tavolo trapezio con struttura perimetrale 85x52x71/76/82h </t>
  </si>
  <si>
    <t xml:space="preserve">Tavolo trapezio con struttura perimetrale 100x56x71/76/82h </t>
  </si>
  <si>
    <t>Tavoli biposto arco a terzo di cerchio larghezza 126 con struttura perimetrale 126x61x53/71/76/82h</t>
  </si>
  <si>
    <t>54-3077T9S17C14</t>
  </si>
  <si>
    <t>Laboratorio MODI Expert Kit (set per 2 studenti)</t>
  </si>
  <si>
    <t>Tavolo rettangolare con due ruote incassate 130x65x71/76/82h</t>
  </si>
  <si>
    <t>Tavolo rettangolare su 4 ruote frenanti 130x50x71/76/82h</t>
  </si>
  <si>
    <t>Armadio contenitore su ruote frenanti retrofinito per essere disposto a centro stanza con 2 ante a 3 vani e 4 vaschette alte 104x46x108h</t>
  </si>
  <si>
    <t>Armadio contenitore su ruote frenanti retrofinito per essere disposto a centro stanza con 2 ante e 3 vani 104x46x108h</t>
  </si>
  <si>
    <t>Armadio contenitore su ruote frenanti retrofinito per essere disposto a centro stanza con 4 vaschette alte e 8 vaschette basse 104x44x108h</t>
  </si>
  <si>
    <t>Armadio con ante, interno con 6 ripiani/ 8 vani 104x46x150h</t>
  </si>
  <si>
    <t>Armadio con 4 ante, interno con 4 ripiani/ 8 vani 104x46x150h</t>
  </si>
  <si>
    <t>Locker a 3 ante con serratura a cilindro 36x46x150h</t>
  </si>
  <si>
    <t>Locker a 4 ante con fondo in lamiera forata e PRESA INTERNA USB DI RICARICA 36x46x200h</t>
  </si>
  <si>
    <t>Armadio con 12 ante e 12 vani 104x46x200h</t>
  </si>
  <si>
    <t>54-20023</t>
  </si>
  <si>
    <t>Carrello ricarica 26 tablet 85x65x123h</t>
  </si>
  <si>
    <t>Ambiente Steam Coding</t>
  </si>
  <si>
    <t>Ambiente Multisensoriale</t>
  </si>
  <si>
    <t>NEK20906002</t>
  </si>
  <si>
    <t xml:space="preserve">OSM270 </t>
  </si>
  <si>
    <t xml:space="preserve">OSM80AF </t>
  </si>
  <si>
    <t xml:space="preserve">NEK19779095 </t>
  </si>
  <si>
    <t>NEK17905112</t>
  </si>
  <si>
    <t>NEK18517112</t>
  </si>
  <si>
    <t xml:space="preserve">NEK22009134 </t>
  </si>
  <si>
    <t>NEK15410170</t>
  </si>
  <si>
    <t>OSM1535</t>
  </si>
  <si>
    <t>CX1780</t>
  </si>
  <si>
    <t xml:space="preserve">CH03900 </t>
  </si>
  <si>
    <t>54-30027</t>
  </si>
  <si>
    <t>EPR017</t>
  </si>
  <si>
    <t>EPR017ST</t>
  </si>
  <si>
    <t>Il letto ad acqua Musical Comfort è composto da una pedana bianca con vano alza paziente su un lato lungo. Include altoparlanti integrati, un letto ad acqua completo, un rivestimento bizonyl in colori a scelta e sistema audio con Bluetooth e riproducibilità USB.</t>
  </si>
  <si>
    <t>Protezione murale realizzata con interni in poliuretano espanso di densità 40kg al mc certificato ignifugo. Rivestimento realizzato in ecotessuto in poliestere denominato Green Cover, elastico, morbido al tatto, antiscivolo, impermeabile, antiabrasivo, resistente alle lacerazioni, lavabile, privo di ftalati.</t>
  </si>
  <si>
    <t>I bubble tube sono visivamente attraenti grazie alla luce colorata e cangiante, rilassanti grazie al movimento delle bolle, rilassanti grazie al calore e alle vibrazioni del tubo, di facile manutenzione grazie all'illuminazione a LED. I tubi a bolle sono dotati di un trasformatore da 12 Volt, illuminazione a LED di facile manutenzione e base rettangolare bianca.
Dimensioni base: 35 x 43 x 13,5 cm di altezza, colore bianco.</t>
  </si>
  <si>
    <t>Il fascio di fibre ottiche è composto da fili in fibra di plastica senza ftalati, vetro e lattice. I trefoli in fibra ottica sono costituiti da tre fili e sono più efficaci rispetto alle versioni a fila singola più economiche. Funziona solo in combinazione con un alimentatore (non inclusa).
In totale 100 fili di lunghezza 2 metri.</t>
  </si>
  <si>
    <t>Sorgente luminosa per fascio di fibre ottiche, necessario per far funzionare il fascio.</t>
  </si>
  <si>
    <t>Telecomando che controlla in modalità wireless i colori del fascio di fibre ottiche o del bubble tube.</t>
  </si>
  <si>
    <t>Diffonde l'olio essenziale in modo efficace, naturale e silenzioso. L'aria non viene riscaldata, quindi questo diffusore di aromi è completamente sicuro da usare e può rimanere acceso anche di notte. Con interruttore a due posizioni e una cartuccia d'olio riutilizzabile. Funziona a 220 volt, consuma pochissima energia! L'olio non è incluso.</t>
  </si>
  <si>
    <t>Prodotto imbottito riempito in fiocco di poliestere. Adatto per angoli lettura, relax e gioco o come ausilio di posizionamento. Imbottitura in fiocco di poliestere espanso.
Il rivestimento è realizzato in eco tessuto in poliestere denominato Green cover, elastico, morbido al tatto, antiscivolo, impermeabile, antiabrasivo, resistente alle lacerazioni, lavabile, privo di ftalati ed ignifugo in classe 1. I pouf ed i cuscini hanno doppia fodera, una interna bianca ed una esterna colorata.
Tutti i rivestimenti sono dotati di chiusure lampo, con cursori a scomparsa in apposite taschine.</t>
  </si>
  <si>
    <t>Tappeto a incastro realizzato in materiale plastico microporoso, igienico, sicuro, facile da puilire, ad alto assorbimento di urti, repellente a tutte le sostanze, allo sporco e alla polvere.</t>
  </si>
  <si>
    <t>Specchio e agglomerato espanso iniettato formano un unico blocco, reso solidale dalla cornice e dagli speciali elementi d’angolo. Si ottiene così il massimo della solidità con un peso minimo. Anche in caso di rotture, lo specchio resta aderente allo strato agglomerato al quale è ancorato, assicurando la massima sicurezza. Lo specchio è incollato ad una pellicola adesiva antinfortunistica, con uno strato di polistirolo e una schiena in MDF di chiusura. Specchi di sicurezza brevettati.</t>
  </si>
  <si>
    <t>Piano luminoso A2, vassoio delle esplorazioni, accessori di colori, geometria, blocchi trasparenti, pietre, lettere e numeri</t>
  </si>
  <si>
    <t>Armadio contenitore con nove ante e nove vani. Dotato di piedi in plastica da 2cm. Struttura realizzata in conglomerato ligneo melaminico di spessore 18mm con bordo ABS 2mm. ARTICOLO CONFORME AI CAM E ALLA NORMATIVA VIGENTE E REALIZZATO CON MATERIALI CERTIFICATI FSC E PEFC</t>
  </si>
  <si>
    <t>VIDEOPROIETTORE HD 4.000 lumens</t>
  </si>
  <si>
    <t>Staffa per fissaggio videoproiettore a muro</t>
  </si>
  <si>
    <t>PC Notebook per proiezione video e audio</t>
  </si>
  <si>
    <t>Ambiente Cortile</t>
  </si>
  <si>
    <t>TAVOLO DA ESTERNO</t>
  </si>
  <si>
    <t>SEDIA RENEXIA</t>
  </si>
  <si>
    <t>Tavolo da esterno con gambe in plastica e piano in HPL per resistere agli agenti atmosferici 120x80x71/76/82h</t>
  </si>
  <si>
    <t>Sedia da esterno in plastica 50x50x43/46h</t>
  </si>
  <si>
    <t>CANMIRA</t>
  </si>
  <si>
    <t>PANCHINA MIRA</t>
  </si>
  <si>
    <t>2 TAVOLI SU RUOTE</t>
  </si>
  <si>
    <t>16 SCAFFALI LIBRERIA</t>
  </si>
  <si>
    <t>Tavolo mezzo arco larghezza 72 con struttura perimetrale e due ruote incassate per una più agevole modularità e flessibilità 72x52x71/76/82h</t>
  </si>
  <si>
    <t>Tavolo mezzo arco a sesto di cerchio larghezza 72 con struttura perimetrale 72x52x53/71/76/82h</t>
  </si>
  <si>
    <t>6 MORBIDI CURVO</t>
  </si>
  <si>
    <t>1 TAVOLO QUADRATO</t>
  </si>
  <si>
    <t>7 TAVOLI SAGOMATO</t>
  </si>
  <si>
    <t>1 LETTO AD ACQUA MUSICALE COMFORT PLUS 160x200cm</t>
  </si>
  <si>
    <t>5 PROTEZIONI MURALI  BIANCA CON VELCRO 80x4x80h</t>
  </si>
  <si>
    <t>1 POUF STANZA SENSORIALE BIANCO CON FORO BUBBLE</t>
  </si>
  <si>
    <t>1 BUBBLE TUBE 15x175H</t>
  </si>
  <si>
    <t>1 FASCIO FIBRE OTTICHE 100 FILI 200CM</t>
  </si>
  <si>
    <t>1 SORGENTE LUMINOSA PER FASCIO DI FIBRE OTTICHE</t>
  </si>
  <si>
    <t>1 DIFFUSORE DI AROMI</t>
  </si>
  <si>
    <t>2 TELECOMANDI WIRLESS PER COLORI BUBBLE-TUBE/FIBRE</t>
  </si>
  <si>
    <t>1 CUSCINONE FIOCCO 140x140</t>
  </si>
  <si>
    <t>4 TAPPETI INCASTRO SEVEN COLORATI 100X100cm SPESSORE 0.75cm</t>
  </si>
  <si>
    <t>1 SPECCHIO A PARETE LISCIO 100X170h cm</t>
  </si>
  <si>
    <t>1 KIT PIANO LUMINOSO</t>
  </si>
  <si>
    <t>1 ARMADIO CON 9 VANI E ANTE 104x46x100h cm</t>
  </si>
  <si>
    <t xml:space="preserve">1 VIDEOPROIETTORE </t>
  </si>
  <si>
    <t>1 STAFFA A MURO</t>
  </si>
  <si>
    <t>EPR018</t>
  </si>
  <si>
    <t>EPR019</t>
  </si>
  <si>
    <t>54-30123</t>
  </si>
  <si>
    <t>Document camera Epson Full HD, zoom digitale 8x</t>
  </si>
  <si>
    <t>Condividi immagini di alta qualità, tra cui grafici ricchi di dettagli e pagine di libri, grazie alla risoluzione Full HD 1080p e allo zoom digitale 8x. Puoi anche regolare l'altezza e ruotare la testina di 90° in modo da posizionare e proiettare oggetti 3D.</t>
  </si>
  <si>
    <t>Document camera Epson Full HD, zoom digitale 16x</t>
  </si>
  <si>
    <t>Visualizza immagini e oggetti 3D in Full HD straordinariamente ricchi di dettagli, visibili all'intera classe. Grazie a un'area di ripresa in formato A3 estremamente ampia, è possibile visualizzare due pagine intere di un libro di testo. La visualizzazione di contenuti video in streaming a 30 fotogrammi al secondo è estremamente nitida e senza sfocature. Grazie allo zoom digitale 16x e alla luce LED integrata sarà possibile visualizzare ogni minimo dettaglio. Ideale per le lezioni scientifiche, il microscopio collegabile permette di osservare oggetti minuscoli su grande schermo.</t>
  </si>
  <si>
    <t>Document camera Full HD, 8 megapixel</t>
  </si>
  <si>
    <t>Dotata di una telecamera da 8 megapixel per l'acquisizione in tempo reale di immagini ad altissima definizione fino a 3264 x 2448 pixel
Alta frequenza dei fotogrammi per uno streaming in tempo reale senza sfasamenti: trasmette fino a 30 fps in Full HD e fino a 15 fps a 3264 x 2448 pixel</t>
  </si>
  <si>
    <t>EPR035</t>
  </si>
  <si>
    <t>Cassa Bluetooth Sony</t>
  </si>
  <si>
    <t>54-30127</t>
  </si>
  <si>
    <t>Microfono Blue Snowball USB per Registrazione, Streaming, Podcast</t>
  </si>
  <si>
    <t>EPR029</t>
  </si>
  <si>
    <t>Audio Soundbar con subwoofer incluso Samsung</t>
  </si>
  <si>
    <t>EPR030</t>
  </si>
  <si>
    <t>Audio Soundbar Sony</t>
  </si>
  <si>
    <t>EPR031</t>
  </si>
  <si>
    <t>Cuffia Philips Bluetooth wireless con microfono</t>
  </si>
  <si>
    <t>EPR032</t>
  </si>
  <si>
    <t>Cuffia Bluetooth wireless con microfono</t>
  </si>
  <si>
    <t>54-30125</t>
  </si>
  <si>
    <t>2 Luci da tavolo per riprese video con filtri colore</t>
  </si>
  <si>
    <t>54-30126</t>
  </si>
  <si>
    <t>Set Studio Fotografico con 2 fari regolabili</t>
  </si>
  <si>
    <t>Tavolette grafiche</t>
  </si>
  <si>
    <t>EPR020</t>
  </si>
  <si>
    <t>Tavoletta grafica A6 Wacom a cavo</t>
  </si>
  <si>
    <t>EPR021</t>
  </si>
  <si>
    <t>Tavoletta grafica A5 Wacom a cavo</t>
  </si>
  <si>
    <t>EPR022</t>
  </si>
  <si>
    <t>Tavoletta grafica A6 Wacom Bluetooth</t>
  </si>
  <si>
    <t>EPR023</t>
  </si>
  <si>
    <t>Tavoletta grafica A5 Wacom Bluetooth</t>
  </si>
  <si>
    <t>Visori VR</t>
  </si>
  <si>
    <t>54-30124</t>
  </si>
  <si>
    <t>Visore Meta Quest 2 - Visore VR All-In-One - 128 Gb</t>
  </si>
  <si>
    <t>54-30124-6</t>
  </si>
  <si>
    <t>SET CLASSE - 6 x Visore Meta Quest 2 - Visore VR All-In-One - 128 Gb</t>
  </si>
  <si>
    <t>EPR024</t>
  </si>
  <si>
    <t>Visore VR/AR - HP Reverb G2 VR Headset</t>
  </si>
  <si>
    <t>EPR024-6</t>
  </si>
  <si>
    <t>SET CLASSE - 6 x Visore VR/AR - HP Reverb G2 VR Headset</t>
  </si>
  <si>
    <t>Videoconferenza</t>
  </si>
  <si>
    <t>EPR025</t>
  </si>
  <si>
    <t>Sistema Videoconferenza MeetUp</t>
  </si>
  <si>
    <t>EPR026</t>
  </si>
  <si>
    <t>Sistema Videoconferenza Logitech Rally Bar</t>
  </si>
  <si>
    <t>EPR027</t>
  </si>
  <si>
    <t>Notebook Lenovo V15 15.6", Ryzen 3, 8GB RAM, 256 SSD, W11</t>
  </si>
  <si>
    <t>EPR028</t>
  </si>
  <si>
    <t>EPR033</t>
  </si>
  <si>
    <t>PC Desktop - ASUS i5, 8GB RAM, 256 SSD</t>
  </si>
  <si>
    <t>EPR034</t>
  </si>
  <si>
    <t>Philips Monitor Desktop 27"</t>
  </si>
  <si>
    <t>RSMNEH3T/A</t>
  </si>
  <si>
    <t>LEGO® Education - SPIKE™ Essential - Set per 2 studenti</t>
  </si>
  <si>
    <t>LEGO® Education - SPIKE™ Prime - Set base per 2 studenti</t>
  </si>
  <si>
    <t>Ambiente Immersivo</t>
  </si>
  <si>
    <t>54-30018-MK</t>
  </si>
  <si>
    <t>54-30018-EX</t>
  </si>
  <si>
    <t>54-30018-JO</t>
  </si>
  <si>
    <t>54-30018-EP</t>
  </si>
  <si>
    <t>54-30128</t>
  </si>
  <si>
    <t>Luce ad Anello LED diametro 18", 48cm regolabile</t>
  </si>
  <si>
    <t>Link alla scheda dell'articolo</t>
  </si>
  <si>
    <t>Blocchi interattivi a incastro magnetico da usare dirattamente "plug &amp; play" (anche con mattoncini LEGO) oppure programmabili tramite device; un modo nuovo
e coinvolgente per imparare il coding e il pensiero computazionale.</t>
  </si>
  <si>
    <t>Set base contenente 1 Robot Kubo + 1 mappa 48x48cm + 46 Coding tag. KUBO è una soluzione di coding educativa che fornisce tutto il necessario per iniziare con la programmazione e il pensiero computazionale. E' progettata per i bambini dai 4 ai 10 anni.</t>
  </si>
  <si>
    <t>Espansione con 36 Tag aggiuntive con funzioni temporali, di velocità, distanza e direzione</t>
  </si>
  <si>
    <t>Espansione con 40 Tag aggiuntive per una programmazione sempre più ricca e appassionante</t>
  </si>
  <si>
    <t>Espansione con 50 Tag per imparare la matematica (numeri, cardinalità, 4 operazioni)</t>
  </si>
  <si>
    <t>Il ciondolo/portachiavi imagiCharm è programmabile in Python tramite la app dedicata: personalizzando il design delle 64 luci LED che compongono il suo display, si esercita la creatività imparando il coding.</t>
  </si>
  <si>
    <t>Accesso al materiale didattico sviluppato da imagilabs.com per insegnare la programmazione in Python</t>
  </si>
  <si>
    <t xml:space="preserve">set da 449 pezzi dotato di 4 minifigure, classici mattoncini colorati Technic, moduli tecnologici quali un hub intelligente a 2 porte, 2 motori piccoli, una matrice luce e un sensore di colore; programmabile tramite linguaggio Scratch con tutorial disponibili online </t>
  </si>
  <si>
    <t>4x set</t>
  </si>
  <si>
    <t>6x set</t>
  </si>
  <si>
    <t>12x set</t>
  </si>
  <si>
    <t>set per l'apprendimento STEM composto di 500 mattoncini LEGO Technic, hub programmabile, sensore di distanza, sensore di forza, sensore di colore, un motore angolare grande, 2 motori angolari, materiale online per il supporto didattico.</t>
  </si>
  <si>
    <t>robot didattico interattivo per scuola dell'infanzia e primatia, usato con gli appositi kit aiuta a sviluppare competenze STEAM e competenze socio-emotive.</t>
  </si>
  <si>
    <t>8 robot Photon e un kit didattico dedicato ad alunni con bisogni educativi speciali (BES)</t>
  </si>
  <si>
    <t>Con questo kit gli alunni imparano i concetti fondamentali del riciclo e i fenomeni naturali intorno a loro tramite attività pratiche</t>
  </si>
  <si>
    <t>Con questo kit gli alunni imparano i concetti fondamentali del funzionamento dell'Intelligenza Artificiale</t>
  </si>
  <si>
    <t>Kit specifico per l'educazione prescolare, con tante attività per lo sviluppo cognitivo, sociale, emotivo e fisico.</t>
  </si>
  <si>
    <t>kit di apprendimento socio-emotivo per imparare a gestire l’aggressività, lo stress e altre emozioni</t>
  </si>
  <si>
    <t>kit dedicato all'insegnamento della Fisica a studenti di età compresa tra 12 e 14 anni.</t>
  </si>
  <si>
    <t>kit con 16 attività di robotica e coding per studenti tra gli 11 e 14 anni</t>
  </si>
  <si>
    <t>Il Kit bisogni educativi speciali (BES) è il primo kit di insegnamento al mondo dedicato ai bambini con disturbi dello spettro autistico, oltre a disturbi della sfera socio-emotiva.</t>
  </si>
  <si>
    <t>il tappetino interagisce con il robot Photon e rende le lezioni più interessanti e avanzate creando uno spazio virtuale collegato alla app dedicata</t>
  </si>
  <si>
    <t>proiettore interattivo 2-in-1 (parete/pavimento) con 125 giochi e attività didattiche pre-installate, penna IR e palline interattive</t>
  </si>
  <si>
    <t>proiettore interattivo 2-in-1 (parete/pavimento) con 197 giochi e attività didattiche pre-installate, penna IR, palline interattive, pistola LaserX, lancia-dardi in schiuma</t>
  </si>
  <si>
    <t>proiettore interattivo 2-in-1 (parete/pavimento) con 390 giochi e attività didattiche pre-installate, penna IR, palline interattive, pistola LaserX</t>
  </si>
  <si>
    <t>proiettore interattivo ad ottica corta, telecamera e OS integrato il cui lavoro sinergico permette di creare un pavimento interattivo con apps per studiare e giocare (3-14 anni)</t>
  </si>
  <si>
    <t xml:space="preserve">Penna interattiva per scrivere, disegnare e colorare sulla superficie di proiezione del pavimento interattivo Didactix </t>
  </si>
  <si>
    <t>Tappeto srotolabile da usare con DIDACTIX FlySky in caso di pavimento irregolare.</t>
  </si>
  <si>
    <t>giochi e applicazioni multimediali aggiuntive (specialmente per imparare le basi del coding) da utilizzare col pavimento interattivo DIDACTIX FlySKy.</t>
  </si>
  <si>
    <t>giochi aggiuntivi per DIDACTIX FlySky ideati per bambini della scuola primaria per imparare le basi del coding e del pensiero computazionale. Questo pacchetto include anche dei tutorial su YouTube.</t>
  </si>
  <si>
    <t>giochi extra da installare su FlySky</t>
  </si>
  <si>
    <t>Soluzione integrata composta dal videoproiettore laser Epson EB-735Fi interattivo ad ottica ultracorta e da una staffa a doppio sistema di fissaggio.</t>
  </si>
  <si>
    <t>tavolo scelto appositamente per il sistema di proiezione esperienziale Epson EB-735Fi</t>
  </si>
  <si>
    <t>Soluzione integrata 3-in-1 composta da un mobile su rotelle (520 x 800 x 475 mm) che contiene un videoproiettore laser Epson Full HD e un sistema audio con microfono e subwoofer.</t>
  </si>
  <si>
    <t>sistema di proiezione interattivo, che può essere utilizzato su varie superfici tra cui pavimenti, tavoli e persino pareti.</t>
  </si>
  <si>
    <t>4 Giochi Didattici Interattivi (per le scuole materne) per l’alfabetizzazione, la matematica e altri sviluppi della prima infanzia</t>
  </si>
  <si>
    <t>15 giochi per Funtronic dedicati alla riabilitazione per bambini di 3-12 anni</t>
  </si>
  <si>
    <t>15 Giochi interattivi per bambini con BES o nello spettro autistico</t>
  </si>
  <si>
    <t>25 giochi per lo sviluppo e la riabilitazione delle funzioni esecutive (3-7 anni) per proiettore Funtronic</t>
  </si>
  <si>
    <t>set di 8 giochi che aiuterà i bambini a riconoscere emozioni sia le proprie che quelle altrui</t>
  </si>
  <si>
    <t>65 pollici  4K  3.840 x 2.160 Pixel  16:9  60 Hz  Tempo di risposta 8 ms  Rapporto di contrasto immagine 4.000:1  Luminosità 220 cd/m²</t>
  </si>
  <si>
    <t>I suoi bracci scorrevoli gli permettono di adattarsi a una vasta gamma di schermi.</t>
  </si>
  <si>
    <t>75" Risoluzione 3840 x 2160 UHD, Luminosità (tipica) 350cd/m2, Scrittura multipla fino a 20, Memoria 16 GB, Penna passiva con magnete, Tizen 6.0, Connettività WiFi, porte USB e HDMI, DP e slot OPS</t>
  </si>
  <si>
    <t>85 pollici  4K  3.840 x 2.160 Pixel  16:9   Tempo di risposta 8 ms  Rapporto di contrasto immagine 4.000:1  Luminosità 350 cd/m²</t>
  </si>
  <si>
    <t>5 penne CY-PENRXEN con supporto magnetico per scrivere sui monitor Samsung Flip</t>
  </si>
  <si>
    <t>Plotter da taglio per lame standard e orientabili, può tagliare 300 tipi di materiali anche senza tappetino e fino a 3,6 m</t>
  </si>
  <si>
    <t>kit con vari accessori aggiuntivi e materiali dedicati per il plotter Circuit Maker 3</t>
  </si>
  <si>
    <t>plotter da taglio per lame standard, può tagliare 100 tipi di materiali anche senza tappetino e fino a 3,6 m</t>
  </si>
  <si>
    <t>kit con vari accessori aggiuntivi e materiali dedicati per il plotter Circuit Explore 3</t>
  </si>
  <si>
    <t xml:space="preserve">plotter da taglio con lama speciale a punta fine, può tagliare 50 tipi di materiali. Larghezza taglio 11,4 cm x 120 cm e fino a 6 m di soggetti ripetuti </t>
  </si>
  <si>
    <t>kit con vari accessori aggiuntivi e materiali dedicati per il plotter Circuit Joy</t>
  </si>
  <si>
    <t>Termopressa con piastra in ceramica, ideale per termo-trasferire piccole decorazioni su magliette, borse e altri oggetti</t>
  </si>
  <si>
    <t>kit con vari accessori aggiuntivi e materiali dedicati per la termopressa Circuit EasyPress</t>
  </si>
  <si>
    <t>Sensibilità: -32db ± 1db • Gamma di frequenza: 20Hz-20KHz • Impedenza di uscita: 150Ω • Cavo USB: 1,4 metri • Materiale: lega di alluminio • Frequenza di campionamento: 48000Hz • Profondità di bit: 16Bit/24Bit • Dim.: 235x165x165 mm</t>
  </si>
  <si>
    <t>dotato di connessione wireless e prese d'ingresso per sorgenti musicali esterne (slot USB e micro SD, ingresso da smartphone, tablet, ecc.).  Funzione radio inclusa. Dimensioni: 200x210x85 mm</t>
  </si>
  <si>
    <t>microfono dinamico, amplificatore wireless e anello luminoso a LED con relativi supporti treppiedi da tavolo e da terra; include anche telecomando e cavo USB</t>
  </si>
  <si>
    <t>Microfono a condensatore, braccio regolabile, cappuccio in spugna antivento, supporto antiurto, filtro pop-up, cavo XLR, Mixer con 4 cavetti.</t>
  </si>
  <si>
    <t>200 suoni, Polifonia 8 note, 200 Ritmi, 60 canzoni preregistrate, 8 pads per suonare la batteria, presa per sorgente musicale esterna</t>
  </si>
  <si>
    <t>marca Ibiza, Lettore MP3 USB / WMA / Bluetooth, 2 microfoni VHF palmari e filari MAIN e telecomando, Altoparlante da 8" con potenza 200/400W RMS/max, Funzione di registrazione e riduzione del volume della musica quando si parla, Controlli dei bassi e degli acuti, volume generale della musica, Volume del microfono e controlli ECHO, Ingressi MICRO e LINE, MP3 e Smartphone (Jack), ACCU e caricatore incorporati, Durata della batteria 3-5 ore (a seconda del volume di utilizzo), Portata del microfono, VHF: 25-30 m (all'aperto, in condizioni di visibilità); 10-15 m in interni</t>
  </si>
  <si>
    <t>marchio PEAWOLCY. Videocamera 4K, Paraluce, Cavo USB, Borsa DV, Microfono Esterno, Stabilizzatore PortatileTelecomando, Cavo HDMI, Manuale dell'utente, 2 batterie da 2000 mAh</t>
  </si>
  <si>
    <t>Risoluzione: HD 4K - Risoluzione Effettiva Foto: 8,29 MP - Formato Video 16:9: Sì - Modalità: ottico ed elettronico - Autonomia Massima in Condizioni Ottimali: 175 min - Peso: 450 gr</t>
  </si>
  <si>
    <t xml:space="preserve"> - Risoluzione: HD 1920x1080 - Risoluzione Effettiva Foto: 2,29 MP - Formato Video 16:9: Sì - Modalità: Ottico - Autonomia Massima in Condizioni Ottimali: 240 min -Peso: 215 gr</t>
  </si>
  <si>
    <t>il kit contiene: custodia stagna (max 30 metri), attacco adesivo per superfici piane e attacco adesivo per superfici curve e kit di montaggio, bicycle mount.</t>
  </si>
  <si>
    <t>330 g tessuto di poliestere con resina naturale, supporto sicuro grazie ai piedini ruotabili, inclusa borsa per il trasporto, montaggio rapido senza attrezzi, può essere riposto in poco spazio</t>
  </si>
  <si>
    <t>Wireless: Sì - Potenza Nominale: 50 - Colore primario: Nero - Larghezza: 14,6 cm - Ingresso USB: No - Ingressi RCA: No</t>
  </si>
  <si>
    <t>colore bianco, dim. 12.38 x 20 x 25.4 cm, supporto regolabile, cavo USB incluso</t>
  </si>
  <si>
    <t>corpo principale: peso 1,4 kg dimensioni 858.80 x 590 x 75 mm; subwoofer 4,5 kg, dim. 343.0 x 295.0 mm.</t>
  </si>
  <si>
    <t>Fino a 29 ore di riproduzione con una ricarica di 2 ore tramite USB-C.</t>
  </si>
  <si>
    <t>distanza di funzionamento: max 10m circa, impedenza: 32‡15%,frequenza: 20Hz-20kHz, sensibilità: 109‡3dB, potenza: 30mW, microfono omnidirezionale, con sensibilità -42‡3dB, autonomia riproduzione musica: 12 hrs, autonomia chat: 2hrs, batterie: 250mAh, peso: 117g circa</t>
  </si>
  <si>
    <t xml:space="preserve">In pacchetto:2* Pannello Luce LED a USB；2* Mini Treppiedi；2* Asta d’Estensione；2* Filtro Bianco；2* Filtro Rosso；2* Filtro Giallo；2* Filtro Blu
</t>
  </si>
  <si>
    <t>Finestra softbox 2 x 20 "x 27"; 2 fari con lampade LED 150W; 2 supporti luce regolabili in altezza 67-200 cm; Borsa portatile in tessuto Oxford.</t>
  </si>
  <si>
    <t>Area attiva penna152 x 95 mm, 3 punte di ricambio e due software in dotazione</t>
  </si>
  <si>
    <t>Visore VR, 2 controller Touch, 2 batterie AA, Protezione in silicone, Distanziatore per occhiali, Cavo di ricarica, Alimentatore</t>
  </si>
  <si>
    <t>6x prodotto 54-30124</t>
  </si>
  <si>
    <t>Visore VR con 2 LCD da 2,89" risoluzione 2160x2160 pxl, a partire da 0,49 kg (senza cavo). Il kit contiene il visore, 6m di cavo (per PC e portatili), 2 controller per i movimenti, 1 adattatore da DisplayPort a mini-DisplayPort™, 1 presa di ricarica.</t>
  </si>
  <si>
    <t>6x prodotto EPR024</t>
  </si>
  <si>
    <t>Telecomando incluso. Videochiamate ad alta definizione Ultra HD 4K (con cavo USB 3.0 venduto separatamente) in Full HD con risoluzione a 1080p (fino a 1920 x 1080 pixel a 30 fps), in HD 720p (fino a 1280 x 720 pixel a 30 fps)</t>
  </si>
  <si>
    <t>sistema videoconferenza a doppia videocamera e tecnologia di inquadratura automatica, compatibile con tutte le principali piattaforme di videocall, Ottimizzazione audio tramite intelligenza artificiale</t>
  </si>
  <si>
    <t>Assorbe gli urti (TPU &amp; TPE) - Stand con più angoli di visione - Alloggio per Apple Pencil</t>
  </si>
  <si>
    <t>Compatibilità iPad Pro 1st-2nd generation, iPad Air (3rd generation), iPad (from 6th to 10th generation), iPad mini (5th gen.)</t>
  </si>
  <si>
    <t>Compatibile con iPad Pro da 12,9 pollici (3a e 4a generazione), iPad Pro da 11 pollici (2a generazione), iPad (6a, 7a, 8a e 9a generazione), iPad Air (3a, 4a e 5a generazionee iPad Mini (5a generazione) , iOS aggiornato alla versione 12.2 e successive</t>
  </si>
  <si>
    <t>Dimensione Dischi: 256 GB, Tipo Supporto 1: SSD (Solid State Disk), Tecnologia del processore: Intel Core i5, Modello del processore: i5-12400,Modello scheda grafica: Non Presente, Form Factor: SFF, S.o.: Windows 11, Versione S.O.: Professional, RAM: 8 GB</t>
  </si>
  <si>
    <t>Lunghezza diagonale (polliciaggio): 27 in, Rapporto d'aspetto: 16:9, Touch Screen: No, Tecnologia pannello: IPS, Risoluzione massima orizzontale: 1.920, Regolazione Altezza: No, Funzione Pivot: No, Nr. porte HDMI: 1, Gaming: No</t>
  </si>
  <si>
    <t>10.5” TFT 1920x1200 (WUXGA), CPU Octa Core UNISOC T618, 4GB RAM, 64GB Interna, Fotocamera 8MP/5MP, 802.11 a/b/g/n/ac, Bluetooth 5.0, USB Type-C, 7040 mAh, Android 11</t>
  </si>
  <si>
    <t>10.5” TFT 1920x1200 (WUXGA), CPU Octa Core UNISOC T618, 4GB RAM, 64GB Interna, 4G/LTE, Fotocamera 8MP/5MP, 802.11 a/b/g/n/ac, Bluetooth 5.0, USB Type-C, Android 11</t>
  </si>
  <si>
    <t>consente la creazione di un profilo con accesso a contenuti dedicati e di strumenti ad hoc</t>
  </si>
  <si>
    <t>54-30129</t>
  </si>
  <si>
    <t>Kit di Realtà Virtuale ClassVR Premium da 8 visori - 64 GB</t>
  </si>
  <si>
    <t>54-30130</t>
  </si>
  <si>
    <t>Kit di Realtà Virtuale ClassVR Premium da 4 visori - 64 GB</t>
  </si>
  <si>
    <t>54-30131</t>
  </si>
  <si>
    <t>Bundle Licenza Portale ClassVR + Avanti's World 3 anni</t>
  </si>
  <si>
    <t>54-30132</t>
  </si>
  <si>
    <t>eDigital box C.S.Erickson - Prerequisiti per la scuola primaria</t>
  </si>
  <si>
    <t>Cinque software per sviluppare i prerequisiti dell’apprendimento alla scuola dell’infanzia, che si concentrano su: attenzione, logica, linguaggio, pregrafismo, spazio e tempo, con giochi per il consolidamento delle abilità fono-articolatorie, attività di lettura per favorire lo sviluppo del linguaggio e per l'avviamento alla letto-scrittura.
Il percorso eDigital Box-Prerequisiti include 5 software in versione download: "Alla scoperta delle parole", "Sviluppare i prerequisiti per la scuola primaria-Vol.1", "Storie facili per suoni difficili", "L'alfabeto con le filastrocche", "Giochiamo con i fonemi". Requisiti di sistema : Windows 10, Windows 8.1 con Processore 1 Ghz o sup. e min.1 GB di RAM; risoluzione min.schermo 1024x768 a 65.000 colori (16 bit); Microsoft NET Framework 4.6 ; il software va attivato con procedura online.</t>
  </si>
  <si>
    <t>54-30133</t>
  </si>
  <si>
    <t>eDigital box C.S.Erickson - Didattica delle Emozioni</t>
  </si>
  <si>
    <t>Un percorso composto da cinque software che si propongono efficaci strumenti per la valutazione e il potenziamento dell'Intelligenza Emotiva a partire dalla scuola dell'infanzia e oltre.
Il percorso eDigital Box-Didattica delle Emozioni include 5 software in versione download: "Prime pratiche di mindfulness", "Autismo e competenze cognitivo-emotive", "L'ABC delle mie emozioni 4-7", "L'ABC delle mie emozioni 8-13", "Sviluppare l'intelligenza emotiva". Requisiti di sistema : Windows 10, Windows 8.1 con Processore 1 Ghz o sup. e min.1 GB di RAM; risoluzione min.schermo 1024x768 a 65.000 colori (16 bit); Microsoft NET Framework 4.6 ; il software va attivato con procedura online.</t>
  </si>
  <si>
    <t>54-30134</t>
  </si>
  <si>
    <t>eDigital box C.S.Erickson - DSA</t>
  </si>
  <si>
    <t>Cinque software pensati per il recupero e il potenziamento nei casi di Difficoltà Specifiche di Apprendimento: dalle difficoltà di lettura e scrittura alle difficoltà ortografiche a quelle di calcolo.
Il percorso eDigital Box-DSA include 5 software in versione download: "Sviluppare le abilità di letto-scrittura 1"; "Lettoscrittura-vol.2"; "Lessico e ortografia-vol.2"; "Discalculia trainer", "Potenziare le abilità numeriche e di calcolo". Requisiti di sistema : Windows 10, Windows 8.1 con Processore 1 Ghz o sup. e min.1 GB di RAM; risoluzione min.schermo 1024x768 a 65.000 colori (16 bit); Microsoft NET Framework 4.6 ; il software va attivato con procedura online.</t>
  </si>
  <si>
    <t>54-30135</t>
  </si>
  <si>
    <t>eDigital box C.S.Erickson - Sviluppare l'attenzione e la concentrazione</t>
  </si>
  <si>
    <t>Un programma composto da 5 software per per potenziare le abilità di attenzione e autoregolazione nei bambini della scuola dell’infanzia, per allenare la capacità di controllare e mantenere l'attenzione nei bambini della scuola primaria e secondaria di primo grado, e per individuare e quantificare eventuali deficit dell’attenzione e della concentrazione.
Il percorso eDigital Box-Sviluppare l'attenzione e la concentrazione include 5 software in versione download: "Laboratorio di potenziamento dell'attenzione"; "Allenare la concentrazione-vol.1"; "Allenare la concentrazione-vol.2"; "Attenzione e concentrazione", "Autoregolare l'attenzione". Requisiti di sistema : Windows 10, Windows 8.1 con Processore 1 Ghz o sup. e min.1 GB di RAM; risoluzione min.schermo 1024x768 a 65.000 colori (16 bit); Microsoft NET Framework 4.6 ; il software va attivato con procedura online.</t>
  </si>
  <si>
    <t>54-30136</t>
  </si>
  <si>
    <t>Dida-LABS</t>
  </si>
  <si>
    <t>Dida-LABS è un’innovativa piattaforma con attività didattiche negli ambiti della letto-scrittura e della matematica per la scuola primaria.
All’interno dell’ambiente online – accessibile anche da smartphone e tablet – vengono proposte oltre 800 attività multimediali e più di 300 schede operative per andare incontro alle esigenze degli insegnanti e allo stesso tempo rafforzare e potenziare le capacità di ogni alunno.
La piattaforma è fortemente orientata a una didattica inclusiva può essere utilizzata anche per proporre attività didattiche personalizzate per alunni con Bisogni Educativi Speciali.
Le attività formative personalizzate proposte, infatti, si sono rivelate una risorsa preziosa in un'ottica di Didattica Digitale Integrata (DDI) e  per  attività di Didattica curricolare o per esercizi e compiti a casa. Requisiti di sistema :  le attività di dida-LABS sono disponibili per tutti i device, smartphone, tablet con accesso a rete internet; si consiglia di utilizzare browser Chrome, benchè il servizio sia disponibile su tutti i browser.
.</t>
  </si>
  <si>
    <t>Alfa reader 3</t>
  </si>
  <si>
    <t>ALFa READER 3 è una guida operativa che analizza le potenzialità della sintesi vocale come strumento compensativo dei disturbi di lettura e scrittura per favorire l’autonomia e l’efficacia del metodo di studi. Requisiti di sistema : Windows 11, Windows 10 con Processore 1 GHz o sup.e min. 1 GB di RAM; Microsoft.NET Framework 3.5 .</t>
  </si>
  <si>
    <t>Ipermappe 2</t>
  </si>
  <si>
    <t>IperMAPPE 2 è una guida che illustra le potenzialità dell’utilizzo delle mappe concettuali nello studio, particolarmente nei casi di Disturbi Specifici dell’Apprendimento. Il software allegato permette di costruire autonomamente le mappe. Requisiti di sistema: Windows 10, Windows 8.1 con Processore 1 GHz o sup. e min. 1 GB di RAM; 500 MB di spazio libero su disco fisso; Microsoft .NET Framework 3.5; il software deve essere attivato con una procedura on-line .</t>
  </si>
  <si>
    <t>54-30137</t>
  </si>
  <si>
    <t>eDigital box C.S.Erickson - Abilità di calcolo - Primaria</t>
  </si>
  <si>
    <t>Un programma composto da 5 software per l'apprendimento ed il recupero della matematica nella scuola primaria. Esercizi, attività e giochi sulle tabelline, sul conteggio e sul calcolo mentale e scritto. Il percorso eDigital Box Abilità di calcolo-primaria include 5 software in versione download: "Memocalcolo", "Potenziare le abilità numeriche e di calcolo", "Tabelline e difficoltà aritmetiche", "Tabelline e difficoltà aritmetiche", "Sviluppare l'intelligenza numerica 3". Requisiti di sistema : Windows 10, Windows 8.1 con Processore 1 Ghz o sup. e min.1 GB di RAM; risoluzione min.schermo 1024x768 a 65.000 colori (16 bit); Microsoft NET Framework 4.6 ; il software va attivato con procedura online.</t>
  </si>
  <si>
    <t>54-30138</t>
  </si>
  <si>
    <t>eDigital box C.S.Erickson - Ortografia - Primaria</t>
  </si>
  <si>
    <t>Un percorso studiato per accompagnare gli alunni della scuola primaria nell'acquisizione dei meccanismi della scrittura, dall'analisi della parola alla composizione della frase. Cinque software con esercizi, attività e giochi coinvolgenti per il recupero ed il potenziamento dell'ortografia.
Il percorso eDigital Box-Ortografia-Primaria include 5 software in versione download: "Recupero in...abilità di scrittura 2", "Le difficoltà ortografiche-vol3", "Le difficoltà ortorafiche-vol.4"; "Lessico e ortografia-vol.2", "Gli aGlieni dell'orto". Requisiti di sistema : Windows 10, Windows 8.1 con Processore 1 Ghz o sup. e min.1 GB di RAM; risoluzione min.schermo 1024x768 a 65.000 colori (16 bit); Microsoft NET Framework 4.6 ; il software va attivato con procedura online.</t>
  </si>
  <si>
    <t>54-30139</t>
  </si>
  <si>
    <t>eDigital box C.S.Erickson -Autismo e disabilità - Primaria</t>
  </si>
  <si>
    <t>Un percorso studiato per il recupero e il potenziamento di specifiche competenze di bambini con autismo e disabilità. Il percorso propone 5 software, in versione download, studiati per intervenire in contesti diversi.
Il percorso eDigital Box autismo e disabilità primaria propone 5 software in versione download: dalle difficoltà pragmatiche alle competenze cognitive ed emotive, dall’automatizzazione del riconoscimento di immagini complesse alla costruzione di racconti, dall’elaborazione delle metafore ai percorsi operativi per bambini con disturbi dello spettro autistico. Requisiti di sistema : Windows 10, Windows 8.1 con Processore 1 Ghz o sup. e min.1 GB di RAM; risoluzione min.schermo 1024x768 a 65.000 colori (16 bit); Microsoft NET Framework 4.6 ; il software va attivato con procedura online.</t>
  </si>
  <si>
    <t>54-30140</t>
  </si>
  <si>
    <t>eDigital box C.S.Erickson -Matematica e scienze - Primaria</t>
  </si>
  <si>
    <t>Un percorso strutturato in 5 software, in versione download, studiato per allenare le competenze in ambito matematico e scientifico alla scuola primaria: dalla geometria alla logica, dai problemi alle scienze, dai numeri ai calcoli.  
Il percorso eDigital Box matematica e scienze propone 5 software in versione download "Nel mondo dei numeri. Requisiti di sistema : Windows 10, Windows 8.1 con Processore 1 Ghz o sup. e min.1 GB di RAM; risoluzione min.schermo 1024x768 a 65.000 colori (16 bit); Microsoft NET Framework 4.6 ; il software va attivato con procedura online.</t>
  </si>
  <si>
    <t>54-30141</t>
  </si>
  <si>
    <t>eDigital box C.S.Erickson - Italiano - Primaria</t>
  </si>
  <si>
    <t>54-30142</t>
  </si>
  <si>
    <t>eDigital box C.S.Erickson - Comprensione del Testo - Primaria</t>
  </si>
  <si>
    <t>Cinque software utili per accompagnare gli alunni della scuola primaria nella comprensione del testo scritto.
Strumenti utili per l'abilitazione, il recupero, il potenziamento e la riabilitazione nei processi di decodifica, lettura e comprensione dei testi.
Il percorso eDigital Box comprensione del testo propone 5 software in versione download "Recupero in...Comprensione del testo", "Sviluppare le abilità di comprensione e narrazione", "Leggere testi","L'apprendista lettore". Requisiti di sistema : Windows 10, Windows 8.1 con Processore 1 Ghz o sup. e min.1 GB di RAM; risoluzione min.schermo 1024x768 a 65.000 colori (16 bit); Microsoft NET Framework 4.6 ; il software va attivato con procedura online.</t>
  </si>
  <si>
    <t>54-30143</t>
  </si>
  <si>
    <t>eDigital box C.S.Erickson - Difficoltà di linguaggio - Primaria</t>
  </si>
  <si>
    <t>eDigital Box difficoltà del linguaggio primaria è un percorso studiato per i bambini della scuola primaria con difficolta del linguaggio. Il percorso propone 5 software, in versione download, per attività di recupero e potenziamento relativamente all’area morfosintattica e semantico-lessicale, all’area percettivo-fonologico-articolatoria e alla metodologia e linguaggio funzionale.
Software inclusi nell'edigital : "Alla scoperta delle parole", "Difficoltà articolatorie e fonologiche", "Giocare con le parole", "Prevenzione e recupero delle difficoltà morfosintattiche", "Disprassia verbale". Requisiti di sistema : Windows 10, Windows 8.1 con Processore 1 Ghz o sup. e min.1 GB di RAM; risoluzione min.schermo 1024x768 a 65.000 colori (16 bit); Microsoft NET Framework 4.6 ; il software va attivato con procedura online.</t>
  </si>
  <si>
    <t>54-30144</t>
  </si>
  <si>
    <t>eDigital box C.S.Erickson - Storia, geografia, inglese - Primaria</t>
  </si>
  <si>
    <t>eDigital Box storia, geografia, inglese primaria propone 5 software, in versione download: dalla scoperta dello spazio nelle sue varie forme alle caratteristiche geografiche del nostro pianeta e dell’Italia, dall’approfondimento della storia antica allo studio dell’inglese allenando le quattro competenze di lettura, scrittura, ascolto e parlato.
Software inclusi nell'edigital : "Giochi... amo con la geografia", "Giochi... amo con la storia", "My First Word Games", "Impariamo l'inglese con la LIM 1", "Impariamo l'inglese con la LIM 2". Requisiti di sistema : Windows 10, Windows 8.1 con Processore 1 Ghz o sup. e min.1 GB di RAM; risoluzione min.schermo 1024x768 a 65.000 colori (16 bit); Microsoft NET Framework 4.6 ; il software va attivato con procedura online.</t>
  </si>
  <si>
    <t>54-30145</t>
  </si>
  <si>
    <t>eDigital box C.S.Erickson - Metodo Analogico di Bortolato</t>
  </si>
  <si>
    <t>eDigital Box Metodo Analogico di Bortolato primaria propone un percorso, strutturato in 5 software, in versione download, per accompagnare i bambini nell’apprendimento della matematica, il calcolo mentale e la risoluzione di problemi aritmetici con il Metodo Analogico del maestro Camillo Bortolato. Il percorso permettere ai bambini di raggiungere una competenza attiva nel calcolo attraverso i seguenti software : "In volo con la matematica", "Apprendere con il metodo analogico e la LIM 1", "Apprendere con il metodo analogico e la LIM 2", "Risolvere i problemi per immagini", "La linea dei numeri". Requisiti di sistema : Windows 10, Windows 8.1 con Processore 1 Ghz o sup. e min.1 GB di RAM; risoluzione min.schermo 1024x768 a 65.000 colori (16 bit); Microsoft NET Framework 4.6 ; il software va attivato con procedura online.</t>
  </si>
  <si>
    <t>54-30146</t>
  </si>
  <si>
    <t>eDigital box C.S.Erickson - Scuola Secondaria di I° grado</t>
  </si>
  <si>
    <t>eDigital Box Scuola Secondaria di I grado è un percorso studiato per i ragazzi della scuola secondaria di I grado e propone 5 software, in versione download, focalizzati sulla grammatica, l’arricchimento lessicale, l’apprendimento della lingua italiana L2 e dell’inglese. Il percorso propone 5 software in download : "Impariamo l’italiano!", "Impariamo l'analisi logica", "Impariamo l'analisi del periodo", "RECUPERO IN... Difficoltà ortografiche", "Simple English". Requisiti di sistema : Windows 10, Windows 8.1 con Processore 1 Ghz o sup. e min.1 GB di RAM; risoluzione min.schermo 1024x768 a 65.000 colori (16 bit); Microsoft NET Framework 4.6 ; il software va attivato con procedura online.</t>
  </si>
  <si>
    <t>54-30147</t>
  </si>
  <si>
    <t>eDigital box C.S.Erickson - Inglese</t>
  </si>
  <si>
    <t>Quattro software per apprendere e consolidare i concetti base della lingua inglese, attraverso esercizi di lettura, ascolto e produzione scritta e orale. Le attività sono strutturate per difficoltà crescente e favoriscono la comprensione di frasi semplici e brevi testi, arricchiscono il vocabolario e permettono all’alunno di fare proprie alcune strutture linguistiche fondamentali. Il percorso propone 4 software in download : "Impariamo l’inglese con la LIM 1", "Impariamo l’inglese con la LIM 2", "Fiabe e favole per imparare l’inglese con la LIM", "Simple English". Requisiti di sistema : Windows 10, Windows 8.1 con Processore 1 Ghz o sup. e min.1 GB di RAM; risoluzione min.schermo 1024x768 a 65.000 colori (16 bit); Microsoft NET Framework 4.6 ; il software va attivato con procedura online.</t>
  </si>
  <si>
    <t>2 AGORA' CON CUSCINI</t>
  </si>
  <si>
    <t>Tribunetta con doppio piano di seduta con cuscino su ruote frenanti 104x88x77h</t>
  </si>
  <si>
    <t>2 AGORA' CON CUSCINI E CASSETTI</t>
  </si>
  <si>
    <t>Tribunetta con doppio piano di seduta con cuscino e due cassetti su ruote frenanti 104x88x77h</t>
  </si>
  <si>
    <t>1 Ambiente immersivo - Triplo schermo</t>
  </si>
  <si>
    <t>Agorà</t>
  </si>
  <si>
    <t>6 SEDIE ARIES</t>
  </si>
  <si>
    <t>6 BANCHI A SPICCHIO RIBALTABILE</t>
  </si>
  <si>
    <t>2 TAVOLI RIBALTABILI</t>
  </si>
  <si>
    <t>2 CUSCINONI</t>
  </si>
  <si>
    <t>Cuscinoni pouf per relax e apprendimento informale 80x80</t>
  </si>
  <si>
    <t>MORBIDO QUADRATO</t>
  </si>
  <si>
    <t>4 POUF STANZA SENSORIALE BIANCO</t>
  </si>
  <si>
    <t>OSM100</t>
  </si>
  <si>
    <t>Pouf bianco realizzato con interni in poliuretano espanso di densità 40kg al mc certificato ignifugo. Rivestimento realizzato in ecotessuto in poliestere denominato Green Cover, elastico, morbido al tatto, antiscivolo, impermeabile, antiabrasivo, resistente alle lacerazioni, lavabile, privo di ftalati. 100x40x40h</t>
  </si>
  <si>
    <t>Pouf bianco con foro per Bubble tube. Realizzato con interni in poliuretano espanso di densità 40kg al mc certificato ignifugo. Rivestimento realizzato in ecotessuto in poliestere denominato Green Cover, elastico, morbido al tatto, antiscivolo, impermeabile, antiabrasivo, resistente alle lacerazioni, lavabile, privo di ftalati. 100x100x40h</t>
  </si>
  <si>
    <t>Armadio contenitore su piedini in plastica con 2 ripiani e 3 vani 104x44x100h</t>
  </si>
  <si>
    <t>Armadio contenitore su piedini in plastica con divisorio centrale, 4 ripiani e 6 vani 104x44x100h</t>
  </si>
  <si>
    <t>Armadio contenitore su piedini in plastica con 2 ante, divisorio centrale, 4 ripiani e 6 vani 104x46x100h</t>
  </si>
  <si>
    <t>Armadio contenitore su piedini in plastica con 9 ante 6 ripiani e 6 vani 104x46x100h</t>
  </si>
  <si>
    <t>Pag. 2 catalogo Scuola 4.0</t>
  </si>
  <si>
    <t>Pag. 4 catalogo Scuola 4.0</t>
  </si>
  <si>
    <t>Armadio contenitore su piedini in plastica con 9 ripiani e 12 vani 104x44x100h</t>
  </si>
  <si>
    <t>Armadio contenitore su piedini in plastica con 6 ripiani e 9 vani 104x44x100h</t>
  </si>
  <si>
    <t>Armadio contenitore su piedini in plastica con 3 ripiani e 5 vani 104x44x100h</t>
  </si>
  <si>
    <t>Armadio contenitore su piedini in plastica con 4 ripiani e 7 vani 104x44x100h</t>
  </si>
  <si>
    <t>Pag. 3 catalogo Scuola 4.0</t>
  </si>
  <si>
    <t>Armadio contenitore su piedini in plastica con 24 vaschette basse in plastica 104x44x100h</t>
  </si>
  <si>
    <t>Armadio contenitore su piedini in plastica con 2 ante, 2 ripiani e 3 vani 104x46x100h</t>
  </si>
  <si>
    <t>Armadio contenitore su piedini in plastica con 8 vaschette basse, 4 vaschette alte e 3 vani  104x44x100h</t>
  </si>
  <si>
    <t>Armadio contenitore su piedini in plastica con 2 ante, 4 vaschette alte e 6 vani 104x46x100h</t>
  </si>
  <si>
    <t>Armadio contenitore su piedini in plastica con 3 vani  52x44x100h</t>
  </si>
  <si>
    <t>Armadio contenitore su piedini in plastica con 1 anta e 2 ripiani  52x46x100h</t>
  </si>
  <si>
    <t>Armadio contenitore su piedini in plastica ad angolo con 2 ripiani e 3 vani  63x44x100h</t>
  </si>
  <si>
    <t>Armadio contenitore su piedini in plastica con 3 ripiani e 4 vani 104x44x150h</t>
  </si>
  <si>
    <t>Armadio contenitore su piedini in plastica con 2 ante in vetro, 3 ripiani e 4 vani 104x46x150h</t>
  </si>
  <si>
    <t>Armadio contenitore su piedini in plastica con 2 ante, 3 ripiani e 4 vani 104x46x150h</t>
  </si>
  <si>
    <t>Armadio contenitore su piedini in plastica con divisorio centrale, 6 ripiani e 8 vani 104x44x150h</t>
  </si>
  <si>
    <t>Armadio contenitore su piedini in plastica con 2 ante in vetro, divisorio centrale, 6 ripiani e 8 vani 104x46x150h</t>
  </si>
  <si>
    <t>Armadio contenitore su piedini in plastica con 1 anta, divisorio centrale, 6 ripiani e 8 vani 104x46x150h</t>
  </si>
  <si>
    <t>Armadio contenitore su piedini in plastica con 6 ripiani, 7 vani e 2 cassetti 104x46x150h</t>
  </si>
  <si>
    <t>Armadio contenitore su piedini in plastica con 3 ripiani, 4 vani e 2 cassetti 104x46x100h</t>
  </si>
  <si>
    <t>Armadio contenitore su piedini in plastica con 18 vaschette alte in plastica 104x44x150h</t>
  </si>
  <si>
    <t>Armadio contenitore su piedini in plastica con 36 vaschette basse in plastica 104x44x150h</t>
  </si>
  <si>
    <t>Armadio contenitore su piedini in plastica con 3 ripiani e 6 vani 104x44x150h</t>
  </si>
  <si>
    <t>Pag. 5 catalogo Scuola 4.0</t>
  </si>
  <si>
    <t>Armadio contenitore su piedini in plastica con 3 ante e 9 vani 104x46x150h</t>
  </si>
  <si>
    <t>Armadio contenitore su piedini in plastica con 6 ante e 6 vani 104x46x150h</t>
  </si>
  <si>
    <t>Armadio contenitore su piedini in plastica con 6 ripiani e 9 vani 104x44x150h</t>
  </si>
  <si>
    <t>Armadio contenitore su piedini in plastica con 9 ante e 9 vani 104x46x150h</t>
  </si>
  <si>
    <t>Armadio contenitore su piedini in plastica con 6 ante e 9 vani 104x46x150h</t>
  </si>
  <si>
    <t>Armadio contenitore su piedini in plastica con 10 ante e 10 vani 104x46x150h</t>
  </si>
  <si>
    <t>Armadio contenitore su piedini in plastica con 8 ripiani e 12 vani 104x44x150h</t>
  </si>
  <si>
    <t>Armadio contenitore su piedini in plastica con 8 ripiani e 10 vani 104x44x150h</t>
  </si>
  <si>
    <t>Armadio contenitore su piedini in plastica con 2 ante e 2 vani 52x46x150h</t>
  </si>
  <si>
    <t>Armadio contenitore su piedini in plastica con 4 ripiani e 5 vani 52x44x150h</t>
  </si>
  <si>
    <t>Armadio contenitore su piedini in plastica con 5 ante e 5 vani 52x46x150h</t>
  </si>
  <si>
    <t>Armadio contenitore su piedini in plastica con 4 ripiani e 5 vani 104x44x200h</t>
  </si>
  <si>
    <t>Pag. 6 catalogo Scuola 4.0</t>
  </si>
  <si>
    <t>Armadio contenitore su piedini in plastica con 2 ante in vetro 4 ripiani e 5 vani 104x46x150h</t>
  </si>
  <si>
    <t>Armadio contenitore su piedini in plastica con divisorio centrale, 8 ripiani e 10 vani 104x44x200h</t>
  </si>
  <si>
    <t>Armadio contenitore su piedini in plastica con 2 ante in vetro, 4 ripiani e 5 vani 104x46x150h</t>
  </si>
  <si>
    <t>Armadio contenitore su piedini in plastica con 15 ripiani e 18 vani 104x44x200h</t>
  </si>
  <si>
    <t>Armadio contenitore su piedini in plastica con divisorio centrale, 10 ripiani e 12 vani 104x44x200h</t>
  </si>
  <si>
    <t>Armadio contenitore su piedini in plastica con 4 ante, 10 ripiani e 12 vani 104x46x200h</t>
  </si>
  <si>
    <t>Armadio contenitore su piedini in plastica con 2 ante, divisorio centrale, 8 ripiani e 10 vani 104x46x200h</t>
  </si>
  <si>
    <t>Armadio contenitore su piedini in plastica con 2 ante basse, 4 ripiani e 5 vani 104x46x200h</t>
  </si>
  <si>
    <t>Armadio contenitore su piedini in plastica con 2 ante basse, divisorio centrale, 10 ripiani e 12 vani 104x46x200h</t>
  </si>
  <si>
    <t>Pag. 7 catalogo Scuola 4.0</t>
  </si>
  <si>
    <t>Armadio contenitore su piedini in plastica con due ante, divisorio centrale, 3 ripiani e 5 vani e attaccapanni 104x46x200h</t>
  </si>
  <si>
    <t>Armadio contenitore su piedini in plastica con due ante, 2 vani e attaccapanni 104x46x200h</t>
  </si>
  <si>
    <t>Armadio contenitore su piedini in plastica con 12 ripiani e 16 vani 104x44x200h</t>
  </si>
  <si>
    <t>Armadio contenitore su piedini in plastica con 5 ripiani e 6 vani 52x44x200h</t>
  </si>
  <si>
    <t>Armadio contenitore su piedini in plastica con 2 ante, 5 ripiani e 6 vani 52x44x200h</t>
  </si>
  <si>
    <t>Armadio contenitore su piedini in plastica con 1 ante, 5 ripiani e 6 vani 52x44x200h</t>
  </si>
  <si>
    <t>Armadio contenitore su piedini in plastica con 48 vaschette basse in plastica 104x44x200h</t>
  </si>
  <si>
    <t>VAAS7421GP</t>
  </si>
  <si>
    <t>Modulo verticale cubetto con 1 vano 41x30x44h</t>
  </si>
  <si>
    <t>Modulo verticale cubetto con 2 vani 41x30x82h</t>
  </si>
  <si>
    <t>Modulo verticale cubetto con 3 vani 41x30x122h</t>
  </si>
  <si>
    <t>Modulo orizzontale cubetto con 2 vani 80x30x44h</t>
  </si>
  <si>
    <t>Modulo orizzontale cubetto con 3 vani 120x30x44h</t>
  </si>
  <si>
    <t>Modulo orizzontale cubetto con 4 vani 159x30x44h</t>
  </si>
  <si>
    <t>Modulo cubetto con 4 vani 80x30x82h</t>
  </si>
  <si>
    <t>Modulo cubetto orizzontale con 6 vani 120x30x82h</t>
  </si>
  <si>
    <t>Modulo cubetto orizzontale con 8 vani 159x30x82h</t>
  </si>
  <si>
    <t>VAAS7421AP</t>
  </si>
  <si>
    <t>Modulo verticale cubetto con 1 ante e 1 vano 41x30x44h</t>
  </si>
  <si>
    <t>Modulo verticale cubetto con 2 ante e 2 vani 41x30x82h</t>
  </si>
  <si>
    <t>Modulo verticale cubetto con 3 ante e 3 vani 41x30x122h</t>
  </si>
  <si>
    <t>Modulo verticale cubetto con 4 ante e 4 vani 41x30x122h</t>
  </si>
  <si>
    <t>Modulo verticale cubetto con 5 ante e 5 vani 41x30x122h</t>
  </si>
  <si>
    <t>Modulo orizzontale cubetto con 2 ante e 2 vani 80x30x44h</t>
  </si>
  <si>
    <t>Modulo orizzontale cubetto con 3 ante e 3 vani 120x30x44h</t>
  </si>
  <si>
    <t>Modulo orizzontale cubetto con 4 ante e 4 vani 159x30x44h</t>
  </si>
  <si>
    <t>Modulo cubetto con 4 ante e 4 vani 80x30x82h</t>
  </si>
  <si>
    <t>Modulo cubetto orizzontale con 6 ante e 6 vani 120x30x82h</t>
  </si>
  <si>
    <t>Modulo cubetto orizzontale con 8 ante e 8 vani 159x30x82h</t>
  </si>
  <si>
    <t>Pag. 8 catalogo Scuola 4.0</t>
  </si>
  <si>
    <t>Pag. 9 catalogo Scuola 4.0</t>
  </si>
  <si>
    <t>Locker a 4 ante con serratura a cilindro 36x46x200h</t>
  </si>
  <si>
    <t>Pag. 10 catalogo Scuola 4.0</t>
  </si>
  <si>
    <t>Locker a 1 anta con serratura a cilindro 36x46x200h</t>
  </si>
  <si>
    <t>Locker a 2 ante con serratura a cilindro 36x46x200h</t>
  </si>
  <si>
    <t>Locker a 3 ante con serratura a cilindro 36x46x200h</t>
  </si>
  <si>
    <t>Locker a 1 anta con serratura a cilindro 36x46x150h</t>
  </si>
  <si>
    <t>Locker a 2 ante con serratura a cilindro 36x46x150h</t>
  </si>
  <si>
    <t>Locker a 1 anta con serratura a cilindro 36x46x100h</t>
  </si>
  <si>
    <t>Locker a 2 ante con serratura a cilindro 36x46x100h</t>
  </si>
  <si>
    <t>Pag. 11 catalogo Scuola 4.0</t>
  </si>
  <si>
    <t>AR204</t>
  </si>
  <si>
    <t>LOCKER IN METALLO A 4 ANTE</t>
  </si>
  <si>
    <t>Pag. 12 catalogo Scuola 4.0</t>
  </si>
  <si>
    <t>AR266</t>
  </si>
  <si>
    <t>LOCKER IN METALLO A 6 ANTE</t>
  </si>
  <si>
    <t>AR242</t>
  </si>
  <si>
    <t>LOCKER IN METALLO A 2 ANTE</t>
  </si>
  <si>
    <t>ICAG12</t>
  </si>
  <si>
    <t>Armadio contenitore in lamiera con 4 ripiani e 5 vani 120x45x200h</t>
  </si>
  <si>
    <t>ICAG15</t>
  </si>
  <si>
    <t>Armadio contenitore in lamiera con 4 ripiani e 5 vani 150x45x200h</t>
  </si>
  <si>
    <t>ICAG18</t>
  </si>
  <si>
    <t>Armadio contenitore in lamiera con 4 ripiani e 5 vani 180x45x200h</t>
  </si>
  <si>
    <t>ICAL10B</t>
  </si>
  <si>
    <t>Armadio contenitore in lamiera con 2 ante battenti 4 ripiani e 5 vani 100x45x200h</t>
  </si>
  <si>
    <t>ICALS11B</t>
  </si>
  <si>
    <t>Armadio contenitore in lamiera con 2 ante battenti 1 ripiano e 2 vani 100x45x90h</t>
  </si>
  <si>
    <t>ICAL12</t>
  </si>
  <si>
    <t>Armadio contenitore in lamiera con 2 ante scorrevoli, 4 ripiani e 5 vani 120x45x200h</t>
  </si>
  <si>
    <t>Armadio contenitore in lamiera con 2 ante scorrevoli, 4 ripiani e 5 vani 150x45x200h</t>
  </si>
  <si>
    <t>Armadio contenitore in lamiera con 2 ante scorrevoli, 4 ripiani e 5 vani 180x45x200h</t>
  </si>
  <si>
    <t>ICAL15</t>
  </si>
  <si>
    <t>ICAL18</t>
  </si>
  <si>
    <t>ICALS13</t>
  </si>
  <si>
    <t>ICALS16</t>
  </si>
  <si>
    <t>ICALS19</t>
  </si>
  <si>
    <t>Sopralzo in lamiera con 2 ante scorrevoli 1 ripiano e 2 vani 120x45x90h</t>
  </si>
  <si>
    <t>Sopralzo in lamiera con 2 ante scorrevoli 1 ripiano e 2 vani 150x45x90h</t>
  </si>
  <si>
    <t>Sopralzo in lamiera con 2 ante scorrevoli 1 ripiano e 2 vani 180x45x90h</t>
  </si>
  <si>
    <t>ICAV12T</t>
  </si>
  <si>
    <t>ICAV15T</t>
  </si>
  <si>
    <t>ICAV18T</t>
  </si>
  <si>
    <t>Armadio contenitore in lamiera con 2 ante vetro scorrevoli, 4 ripiani e 5 vani 120x45x200h</t>
  </si>
  <si>
    <t>Armadio contenitore in lamiera con 2 ante vetro scorrevoli, 4 ripiani e 5 vani 150x45x200h</t>
  </si>
  <si>
    <t>Armadio contenitore in lamiera con 2 ante vetro scorrevoli, 4 ripiani e 5 vani 180x45x200h</t>
  </si>
  <si>
    <t>ICAVS13T</t>
  </si>
  <si>
    <t>ICAVS16T</t>
  </si>
  <si>
    <t>ICAVS19T</t>
  </si>
  <si>
    <t>Sopralzo in lamiera con 2 ante vetro scorrevoli 1 ripiano e 2 vani 120x45x90h</t>
  </si>
  <si>
    <t>Sopralzo in lamiera con 2 ante vetro scorrevoli 1 ripiano e 2 vani 150x45x90h</t>
  </si>
  <si>
    <t>Sopralzo in lamiera con 2 ante vetro scorrevoli 1 ripiano e 2 vani 180x45x90h</t>
  </si>
  <si>
    <t>Pag. 13 catalogo Scuola 4.0</t>
  </si>
  <si>
    <t>ICAC10S</t>
  </si>
  <si>
    <t>CARTELLIERA A CASELLE</t>
  </si>
  <si>
    <t>Cartelliera in lamiera a 10 caselle con serratura a cilindro 90x36x106h</t>
  </si>
  <si>
    <t>ICAC20S</t>
  </si>
  <si>
    <t>ICAC20F</t>
  </si>
  <si>
    <t>CARTELLIERA A CASELLE CON FERITOIA</t>
  </si>
  <si>
    <t>Cartelliera in lamiera a 20 caselle con feritoia e serratura a cilindro 90x36x200h</t>
  </si>
  <si>
    <t>ICC3</t>
  </si>
  <si>
    <t>CLASSIFICATORE</t>
  </si>
  <si>
    <t>Classificatore a 3 cassetti 46x63x105h</t>
  </si>
  <si>
    <t>ICC4</t>
  </si>
  <si>
    <t>Classificatore a 4 cassetti 46x63x136h</t>
  </si>
  <si>
    <t>ICS70</t>
  </si>
  <si>
    <t>Armadio di sicurezza a 1 porta 75x50x175h</t>
  </si>
  <si>
    <t>Armadio di sicurezza a 2 porte 100x50x200h</t>
  </si>
  <si>
    <t>MT600TP</t>
  </si>
  <si>
    <t>Armadio contenitore in lamiera a 1 porta 60x40x176h</t>
  </si>
  <si>
    <t>MT600PS</t>
  </si>
  <si>
    <t>ARMADIO PORTA SCOPE</t>
  </si>
  <si>
    <t>Armadio porta scope in lamiera con 4 ripiani e 5 vani 60x40x176h</t>
  </si>
  <si>
    <t>MTSC200</t>
  </si>
  <si>
    <t>Scaffale a giorno con 4 ripiani e 5 vani 100x30x200h</t>
  </si>
  <si>
    <t>Tavolo trapezio modulare e flessibile 130x62x53/71/76/82h</t>
  </si>
  <si>
    <t>Tavolo trapezio modulare e flessibile 140x65x53/71/76/82h</t>
  </si>
  <si>
    <t>Tavolo esagonale per LU41741 lato 25x53/71/76/82h</t>
  </si>
  <si>
    <t>Tavolo esagonale per LU41766 lato 25x53/71/76/82h</t>
  </si>
  <si>
    <t>Pag. 15 catalogo Scuola 4.0</t>
  </si>
  <si>
    <t>Tavolo multiuso con gambe diametro 60 130x130x71/76/82h</t>
  </si>
  <si>
    <t>Pag. 17 catalogo Scuola 4.0</t>
  </si>
  <si>
    <t>Tavolo multiuso con gambe diametro 60 140x70x71/76/82h</t>
  </si>
  <si>
    <t>Tavolo triangolo con gambe diametro 60 80x80x71/76/82h</t>
  </si>
  <si>
    <t>Tavolo triangolo con gambe diametro 60 100x100x71/76/82h</t>
  </si>
  <si>
    <t>Tavolo spicchio con gambe diametro 60 80x80x71/76/82h</t>
  </si>
  <si>
    <t>Tavolo spicchio con gambe diametro 60 100x100x71/76/82h</t>
  </si>
  <si>
    <t>Tavolo tondo con gambe diametro 60 100x100x71/76/82h</t>
  </si>
  <si>
    <t>Tavolo tondo con gambe diametro 60 130x130x71/76/82h</t>
  </si>
  <si>
    <t>Tavolo tondo con gambe diametro 60 100x50x71/76/82h</t>
  </si>
  <si>
    <t>Tavolo tondo con gambe diametro 60 130x65x71/76/82h</t>
  </si>
  <si>
    <t>Tavolo tetragono con gambe diametro 60 72x67x71/76/82h</t>
  </si>
  <si>
    <t>Tavolo quadrato con 4 ruote frenanti 100x100x71/76/82h</t>
  </si>
  <si>
    <t>Tavolo rotondo con 4 ruote frenanti 100x100x71/76/82h</t>
  </si>
  <si>
    <t>Tavolo multiuso con gambe diametro 60 65x65x71/76/82h</t>
  </si>
  <si>
    <t>Tavolo multiuso con gambe diametro 60 80x80x71/76/82h</t>
  </si>
  <si>
    <t>Tavolo multiuso con gambe diametro 60 120x80x71/76/82h</t>
  </si>
  <si>
    <t>Tavolo multiuso con gambe diametro 60 140x80x71/76/82h</t>
  </si>
  <si>
    <t>Tavolo multiuso con gambe diametro 60 160x80x71/76/82h</t>
  </si>
  <si>
    <t>Tavolo multiuso con gambe diametro 60 180x80x71/76/82h</t>
  </si>
  <si>
    <t>Pag. 18 catalogo Scuola 4.0</t>
  </si>
  <si>
    <t>BMTB24</t>
  </si>
  <si>
    <t>Tavolo ribaltabile per docente accatastabile su ruote frenanti per un più agevole movimento all'interno dell'ambiente didattico 180x80x71/76h</t>
  </si>
  <si>
    <t>Tavolo ribaltabile biposto accatastabile su ruote frenanti per un più agevole movimento all'interno dell'ambiente didattico 120x80x73h</t>
  </si>
  <si>
    <t>BMTB25</t>
  </si>
  <si>
    <t>BMTB26</t>
  </si>
  <si>
    <t>BMTB27</t>
  </si>
  <si>
    <t>Tavolo ribaltabile biposto accatastabile su ruote frenanti per un più agevole movimento all'interno dell'ambiente didattico 140x80x73h</t>
  </si>
  <si>
    <t>Tavolo ribaltabile biposto accatastabile su ruote frenanti per un più agevole movimento all'interno dell'ambiente didattico 160x80x73h</t>
  </si>
  <si>
    <t>Tavolo ribaltabile biposto accatastabile su ruote frenanti per un più agevole movimento all'interno dell'ambiente didattico 180x80x73h</t>
  </si>
  <si>
    <t>Cattedra per insegnanti con 2 cassetti 140x70x76h</t>
  </si>
  <si>
    <t>Cattedra con cassettiera su ruote frenanti per una più agevole modularità e flessibilità con gambe in legno 140x71x76h</t>
  </si>
  <si>
    <t>Cattedra con cassettiera su ruote frenanti per una più agevole modularità e flessibilità con gambe in legno 160x71x76h</t>
  </si>
  <si>
    <t>1 CATTEDRA CON CONTENITORE</t>
  </si>
  <si>
    <t>Tavolo multiuso con gambe in legno diametro 60 65x65x71/76/82h</t>
  </si>
  <si>
    <t>Tavolo multiuso con gambe in legno diametro 60 130x65x71/76/82h</t>
  </si>
  <si>
    <t>Tavolo multiuso con gambe in legno diametro 60 80x80x71/76/82h</t>
  </si>
  <si>
    <t>Pag. 19 catalogo Scuola 4.0</t>
  </si>
  <si>
    <t>Tavolo multiuso con gambe in legno diametro 60 120x80x71/76/82h</t>
  </si>
  <si>
    <t>Tavolo multiuso con gambe in legno diametro 60 140x80x71/76/82h</t>
  </si>
  <si>
    <t>Tavolo multiuso con gambe in legno diametro 60 160x80x71/76/82h</t>
  </si>
  <si>
    <t>Tavolo multiuso con gambe in legno diametro 60 180x80x71/76/82h</t>
  </si>
  <si>
    <t>Tavolo ribaltabile biposto accatastabile su ruote frenanti per un più agevole movimento all'interno dell'ambiente didattico 120x80x71/76h</t>
  </si>
  <si>
    <t>Banco ribaltabile biposto accatastabile su ruote per un più agevole movimento all'interno dell'ambiente didattico 120x80x71/76h</t>
  </si>
  <si>
    <t>Banco ribaltabile biposto accatastabile su ruote frenanti per un più agevole movimento all'interno dell'ambiente didattico 120x80x71/76h</t>
  </si>
  <si>
    <t>Parete divisoria autoportante con pannello in sughero 155h</t>
  </si>
  <si>
    <t>Parete divisoria autoportante con pannello in sughero 200h</t>
  </si>
  <si>
    <t>Parete divisoria autoportante con pannello fonoassorbente 155h</t>
  </si>
  <si>
    <t>Parete divisoria autoportante con pannello fonoassorbente 200h</t>
  </si>
  <si>
    <t>Parete divisoria autoportante con pannello in plexiglass 155h</t>
  </si>
  <si>
    <t>Parete divisoria autoportante con pannello in plexiglass 200h</t>
  </si>
  <si>
    <t>Pareti divisorie</t>
  </si>
  <si>
    <t>Pag. 20 catalogo Scuola 4.0</t>
  </si>
  <si>
    <t>Sedia classica impilabile in faggio portazaino 35x35x38h</t>
  </si>
  <si>
    <t>Sedia classica impilabile in faggio portazaino 40x40x43h</t>
  </si>
  <si>
    <t>Sedia classica impilabile in faggio portazaino 40x40x46h</t>
  </si>
  <si>
    <t>Sedia classica impilabile in faggio portazaino 40x40x51h</t>
  </si>
  <si>
    <t>Sedia ergonomica in monoscocca di faggio pressocurvato 40x40x35/38/43/46h</t>
  </si>
  <si>
    <t>Sedia ergonomica in monoscocca di faggio pressocurvato con gambe a slitta per riporla agevolmente sul banco a fine lezione 40x40x35/38/43/46h</t>
  </si>
  <si>
    <t>54-3082</t>
  </si>
  <si>
    <t>Sedia regolabile in altezza con sedile e schienale portazaino in faggio 40x40x35/38/43/46/51h</t>
  </si>
  <si>
    <t>BMLF139N</t>
  </si>
  <si>
    <t>Poltroncina con tavoletta e braccioli con sedile e schienale in faggio 69x70x45h</t>
  </si>
  <si>
    <t>BMS161</t>
  </si>
  <si>
    <t>Pag. 21 catalogo Scuola 4.0</t>
  </si>
  <si>
    <t>Sedia ergonomica con seduta monoscocca in polipropilene 39x39x43/46h</t>
  </si>
  <si>
    <t xml:space="preserve">Sedia con sedile e schienale in faggio elevabile in altezza su base a 5 razze 62x60 </t>
  </si>
  <si>
    <t>Sedia ergonomica in monoscocca in polipropilene elevabile in altezza su base a 5 razze con ruote 39x39</t>
  </si>
  <si>
    <t>Sedia ergonomica in monoscocca di faggio pressocurvato elevabile in altezza su base a 5 razze con ruote 40x40</t>
  </si>
  <si>
    <t>Sgabello con sedile e schienale in faggio elevabile in altezza su base a 5 razze con ruote 39x39</t>
  </si>
  <si>
    <t>Sedia innovativa con seduta monoscocca in polipropilene elevabile in altezza su base a 5 razze con ruote 43x43x46h</t>
  </si>
  <si>
    <t>BMS162</t>
  </si>
  <si>
    <t xml:space="preserve">Sgabello con sedile in faggio elevabile in altezza su base a 5 razze 62x60 </t>
  </si>
  <si>
    <t xml:space="preserve">Sgabello con sedile in faggio elevabile in altezza con poggiapiedi 32x42 </t>
  </si>
  <si>
    <t>BP01041</t>
  </si>
  <si>
    <t>SEDIA A SCOCCA IN PPL</t>
  </si>
  <si>
    <t>Sedia monoscocca in polipropilene 29x30x38/43/46h</t>
  </si>
  <si>
    <t>Pag. 22 catalogo Scuola 4.0</t>
  </si>
  <si>
    <t>SEDIA CON SEDILE E SCHIENALE IN PPL</t>
  </si>
  <si>
    <t>Sedia con sedile e schienale in polipropilene 40x38x38/43/46h</t>
  </si>
  <si>
    <t>BMLP136N</t>
  </si>
  <si>
    <t>Poltroncina con sedile e schienale in polipropilene 54x55x46h</t>
  </si>
  <si>
    <t>BMLP137N</t>
  </si>
  <si>
    <t>Poltroncina con sedile e schienale in polipropilene con braccioli 54x55x46h</t>
  </si>
  <si>
    <t>Poltroncina con sedile e schienale in tessuto 54x55x46h</t>
  </si>
  <si>
    <t>Poltroncina con sedile e schienale in tessuto con braccioli 54x55x46h</t>
  </si>
  <si>
    <t>BMK013</t>
  </si>
  <si>
    <t>BMK011</t>
  </si>
  <si>
    <t>Poltroncina girevole con sedile e schienale in tessuto elevabile in altezza su base a 5 razze con ruote 60x60</t>
  </si>
  <si>
    <t>Poltroncina girevole con sedile e schienale in tessuto con braccioli elevabile in altezza su base a 5 razze con ruote 60x60</t>
  </si>
  <si>
    <t>Pannelli</t>
  </si>
  <si>
    <t>PANNELLO A PARETE</t>
  </si>
  <si>
    <t>Pannello a parete 104x2x100h</t>
  </si>
  <si>
    <t>Pag. 23 catalogo Scuola 4.0</t>
  </si>
  <si>
    <t>Modulo orizzontale con 2 vani e morbido per seduta 78x30x48h</t>
  </si>
  <si>
    <t>Modulo orizzontale con 4 vani e morbido per seduta 155x30x48h</t>
  </si>
  <si>
    <t>DIVANETTO CUBO</t>
  </si>
  <si>
    <t>Seduta morbida a forma di cubo in poliuretano espanso 40x40x46h</t>
  </si>
  <si>
    <t>Pag. 24 catalogo Scuola 4.0</t>
  </si>
  <si>
    <t>DIVANETTO PARALLELEPIPEDO 80</t>
  </si>
  <si>
    <t>Seduta morbida a forma di parallelepipedo in poliuretano espanso 80x40x46h</t>
  </si>
  <si>
    <t>DIVANETTO PARALLELEPIPEDO 120</t>
  </si>
  <si>
    <t>Seduta morbida a forma di parallelepipedo in poliuretano espanso 120x40x46h</t>
  </si>
  <si>
    <t>DIVANETTO PARALLELEPIPEDO 160</t>
  </si>
  <si>
    <t>Seduta morbida a forma di parallelepipedo in poliuretano espanso 160x40x46h</t>
  </si>
  <si>
    <t>DIVANETTO ADULTI 80</t>
  </si>
  <si>
    <t>Seduta morbida con schienale in poliuretano espanso 80x60x76h</t>
  </si>
  <si>
    <t>DIVANETTO ADULTI 120</t>
  </si>
  <si>
    <t>Seduta morbida con schienale in poliuretano espanso 120x60x76h</t>
  </si>
  <si>
    <t>DIVANETTO ADULTI 160</t>
  </si>
  <si>
    <t>Seduta morbida con schienale in poliuretano espanso 160x60x76h</t>
  </si>
  <si>
    <t>DIVANETTO SEMICERCHIO</t>
  </si>
  <si>
    <t>Seduta morbida a semicerchio in poliuretano espanso 90x40x46h</t>
  </si>
  <si>
    <t>DIVANETTO ANGOLO</t>
  </si>
  <si>
    <t>Seduta morbida ad angolo in poliuretano espanso 40x40x46h</t>
  </si>
  <si>
    <t>DIVANETTO ESAGONALE</t>
  </si>
  <si>
    <t>Seduta morbida a forma di esagono in poliuretano espanso 80x70x46h</t>
  </si>
  <si>
    <t>DIVANETTO CILINDRO</t>
  </si>
  <si>
    <t>Seduta morbida a forma di cilindro in poliuretano espanso 40x40x46h</t>
  </si>
  <si>
    <t>DIVANETTO CILINDRO SU RUOTE</t>
  </si>
  <si>
    <t>Seduta morbida a forma di cilindro su ruote in poliuretano espanso 40x40x46h</t>
  </si>
  <si>
    <t>Pag. 25 catalogo Scuola 4.0</t>
  </si>
  <si>
    <t>DIVANETTO CILINDRO GRANDE</t>
  </si>
  <si>
    <t>Seduta morbida a forma di cilindro in poliuretano espanso 80x80x46h</t>
  </si>
  <si>
    <t>DIVANETTO GOCCIA</t>
  </si>
  <si>
    <t>Seduta morbida a forma di goccia in poliuretano espanso 65x42x46h</t>
  </si>
  <si>
    <t>DIVANETTO VIRGOLA</t>
  </si>
  <si>
    <t>Seduta morbida a semicerchio in poliuretano espanso 100x40x35h</t>
  </si>
  <si>
    <t>MORBIDO ARCO GRANDE</t>
  </si>
  <si>
    <t>Seduta morbida a forma di arco grande in poliuretano espanso 206x40x90h</t>
  </si>
  <si>
    <t>Seduta morbida a forma di arco grande in poliuretano espanso 206x40x60h</t>
  </si>
  <si>
    <t>Seduta morbida a forma di arco grande in poliuretano espanso 206x40x30h</t>
  </si>
  <si>
    <t>MORBIDO ARCO MEDIO</t>
  </si>
  <si>
    <t>Seduta morbida a forma di arco medio in poliuretano espanso 150x40x90h</t>
  </si>
  <si>
    <t>Seduta morbida a forma di arco medio in poliuretano espanso 150x40x60h</t>
  </si>
  <si>
    <t>Seduta morbida a forma di arco medio in poliuretano espanso 150x40x30h</t>
  </si>
  <si>
    <t>Pag. 26 catalogo Scuola 4.0</t>
  </si>
  <si>
    <t>MORBIDO ARCO PICCOLO</t>
  </si>
  <si>
    <t>Seduta morbida a forma di arco piccolo in poliuretano espanso 93x40x90h</t>
  </si>
  <si>
    <t>Seduta morbida a forma di arco piccolo in poliuretano espanso 93x40x60h</t>
  </si>
  <si>
    <t>Seduta morbida a forma di arco piccolo in poliuretano espanso 93x40x30h</t>
  </si>
  <si>
    <t>MORBIDO LINEARE</t>
  </si>
  <si>
    <t>Seduta morbida a forma di parallelepipedo in poliuretano espanso150x40x90h</t>
  </si>
  <si>
    <t>Seduta morbida a forma di parallelepipedo in poliuretano espanso 15x40x60h</t>
  </si>
  <si>
    <t>Seduta morbida a forma di parallelepipedo in poliuretano espanso 150x40x30h</t>
  </si>
  <si>
    <t>Seduta morbida a forma quadrata in poliuretano espanso con base e piedini in faggio 44x44x40h</t>
  </si>
  <si>
    <t>MORBIDO ANGOLO</t>
  </si>
  <si>
    <t>Seduta morbida angolare in poliuretano espanso con base e piedini in faggio 44x44x40h</t>
  </si>
  <si>
    <t>MORBIDO SEMICERCHIO</t>
  </si>
  <si>
    <t>Seduta morbida a semicerchio in poliuretano espanso con base e piedini in faggio 44x44x40h</t>
  </si>
  <si>
    <t>MORDIDO CURVO</t>
  </si>
  <si>
    <t>Seduta morbida curva in poliuretano espanso con base e piedini in faggio 44x44x40h</t>
  </si>
  <si>
    <t>54-2449</t>
  </si>
  <si>
    <t>POLTRONA PER ADULTI</t>
  </si>
  <si>
    <t>54-2444</t>
  </si>
  <si>
    <t>POUF PER ADULTI</t>
  </si>
  <si>
    <t>Pag. 28 catalogo Scuola 4.0</t>
  </si>
  <si>
    <t>Pouf morbido per adulti in poliuretano espanso 48x48x40h</t>
  </si>
  <si>
    <t>Seduta morbida con schienale per adulti in poliuretano espanso 50x70x75h</t>
  </si>
  <si>
    <t>54-2450</t>
  </si>
  <si>
    <t>DIVANO PER ADULTI</t>
  </si>
  <si>
    <t>Seduta morbida con schienale per adulti in poliuretano espanso 110x70x75h</t>
  </si>
  <si>
    <t>54-12510</t>
  </si>
  <si>
    <t>ELEMENTO CURVO</t>
  </si>
  <si>
    <t>Seduta morbida componibile curva in poliuretano espanso 100x50x40h</t>
  </si>
  <si>
    <t>54-12511</t>
  </si>
  <si>
    <t>54-12510P</t>
  </si>
  <si>
    <t>ELEMENTO CURVO CON PIEDI</t>
  </si>
  <si>
    <t>ELEMENTO RETTANGOLO</t>
  </si>
  <si>
    <t>Seduta morbida componibile a forma di rettangolo in poliuretano espanso 102x42x40h</t>
  </si>
  <si>
    <t>54-12511P</t>
  </si>
  <si>
    <t>ELEMENTO RETTANGOLO CON PIEDI</t>
  </si>
  <si>
    <t>54-12512</t>
  </si>
  <si>
    <t>ELEMENTO ANGOLARE</t>
  </si>
  <si>
    <t>ELEMENTO ANGOLARE CON PIEDI</t>
  </si>
  <si>
    <t>Seduta morbida componibile angolare in poliuretano espanso 130x65x40h</t>
  </si>
  <si>
    <t>54-12512P</t>
  </si>
  <si>
    <t>54-12509</t>
  </si>
  <si>
    <t>POUF ESA</t>
  </si>
  <si>
    <t>Seduta morbida componibile esagonale in poliuretano espanso 50x57x40h</t>
  </si>
  <si>
    <t>54-12530</t>
  </si>
  <si>
    <t>POUF QUADRATO SMUSSO</t>
  </si>
  <si>
    <t>Seduta morbida componibile a forma di quadrato smussato in poliuretano espanso 40x40x40h</t>
  </si>
  <si>
    <t>54-20020</t>
  </si>
  <si>
    <t>POUF RETTANGOLO SMUSSO</t>
  </si>
  <si>
    <t>Seduta morbida componibile a forma di rettangolo smussato in poliuretano espanso 60x40x40h</t>
  </si>
  <si>
    <t>ELLECI01</t>
  </si>
  <si>
    <t>DIVANETTO DI ATTESA</t>
  </si>
  <si>
    <t>Set composto da divano, poltrona e tavolino relax e silenzio</t>
  </si>
  <si>
    <t>Modulo curvo contenitore con 2 ripiani a giorno 148x44x150h</t>
  </si>
  <si>
    <t>Modulo curvo contenitore con 1 ripiano su ruote per un facile spostamento all'interno dell'ambiente didattico 148x44x104h</t>
  </si>
  <si>
    <t>Modulo curvo contenitore a giorno 148x44x46h</t>
  </si>
  <si>
    <t>Moduli curvi con contenitore con 1 ripiano su ruote per un facile spostamento all'interno dell'ambiente didattico 148x44x104h</t>
  </si>
  <si>
    <t>Modulo curvo contenitore 1 ripiano a giorno 148x44x77h</t>
  </si>
  <si>
    <t>Modulo curvo contenitore 1 ripiano a giorno 148x44x104h</t>
  </si>
  <si>
    <t>Modulo curvo contenitore 1 ripiano a giorno 148x44x200h</t>
  </si>
  <si>
    <t>Modulo curvo contenitore 2 ripiani a giorno 148x44x150h</t>
  </si>
  <si>
    <t>Modulo curvo contenitore 3 ripiano a giorno 148x44x200h</t>
  </si>
  <si>
    <t>Modulo curvo contenitore con fondo in lamiera a 1 ripiano 148x44x77h</t>
  </si>
  <si>
    <t>Modulo curvo contenitore con fondo in lamiera a 1 ripiano  148x44x104h</t>
  </si>
  <si>
    <t>Modulo curvo contenitore con fondo in lamiera a 2 ripiani  148x44x150h</t>
  </si>
  <si>
    <t>Modulo curvo contenitore con fondo in lamiera a 3 ripiani  148x44x200h</t>
  </si>
  <si>
    <t>Pag. 29 catalogo Scuola 4.0</t>
  </si>
  <si>
    <t>Armadio contenitore per digitalboard 65" con 4 ante e 10 vani 246x32x204h</t>
  </si>
  <si>
    <t>Armadio contenitore per digitalboard 65" con 8 antine e 18 vani 246x32x204h</t>
  </si>
  <si>
    <t>Armadio contenitore per digitalboard 65"/75" con 8 antine e 18 vani 284x32x204h</t>
  </si>
  <si>
    <t>Armadio contenitore per digitalboard 65"/75"/85" con 4 antine, 2 cassetti e 22 vani 284x32x204h</t>
  </si>
  <si>
    <t>Armadio contenitore per digitalboard 65" con 2 antine e 6 vani 246x32x126h</t>
  </si>
  <si>
    <t>Armadio contenitore per digitalboard 65" con 2 ante scrivibili e 12 vani 328x32x126h</t>
  </si>
  <si>
    <t>Pag. 30 catalogo Scuola 4.0</t>
  </si>
  <si>
    <t>Tavolo coding&amp;stem quadrato con sponde e piano di appoggio device con quattro ruote in metallo 150x150x82h</t>
  </si>
  <si>
    <t>Tavolo coding&amp;stem quadrato con mobile sottostante con vaschette porta oggetti su ruote 250x150x82h</t>
  </si>
  <si>
    <t>Banco informatica 160x80x71h</t>
  </si>
  <si>
    <t>Banco informatica 140x80x71h</t>
  </si>
  <si>
    <t>Banco informatica 120x80x71h</t>
  </si>
  <si>
    <t>GRNMST0544</t>
  </si>
  <si>
    <t>GRNCSET07</t>
  </si>
  <si>
    <t>Carrello coding&amp;stem con piano di scrittura e 4 69x43x143h</t>
  </si>
  <si>
    <t>GRNSET21</t>
  </si>
  <si>
    <t>Carrello coding&amp;stem con 12 vaschette grandi in plastica 102x44x107h</t>
  </si>
  <si>
    <t>Carrello coding&amp;stem con 4 vaschette grandi in plastica 86x44x70h</t>
  </si>
  <si>
    <t>Pag. 31 catalogo Scuola 4.0</t>
  </si>
  <si>
    <t>Pag. 32 catalogo Scuola 4.0</t>
  </si>
  <si>
    <t>Carrelli</t>
  </si>
  <si>
    <t>Scaffale biblioteca con 3 ripiani regolabili e reclinabili per presentazione riviste 90x30x120h</t>
  </si>
  <si>
    <t>Scaffale biblioteca componibile con 3 ripiani regolabili e reclinabili per presentazione riviste 90x30x120h</t>
  </si>
  <si>
    <t>Scaffale biblioteca con 3 ripiani regolabili e reclinabili per presentazione riviste 90x30x140h</t>
  </si>
  <si>
    <t>Scaffale biblioteca componibile con 3 ripiani regolabili e reclinabili per presentazione riviste 90x30x140h</t>
  </si>
  <si>
    <t>Scaffale biblioteca con 4 ripiani regolabili e reclinabili per presentazione riviste 90x30x170h</t>
  </si>
  <si>
    <t>Scaffale biblioteca componibile con 4 ripiani regolabili e reclinabili per presentazione riviste 90x30x170h</t>
  </si>
  <si>
    <t>Scaffale biblioteca componibile con 5 ripiani regolabili e reclinabili per presentazione riviste 90x30x200h</t>
  </si>
  <si>
    <t>Scaffale biblioteca bifronte con 6 ripiani regolabili e reclinabili per presentazione riviste 90x60x120h</t>
  </si>
  <si>
    <t>Pag. 34 catalogo Scuola 4.0</t>
  </si>
  <si>
    <t>Modulo espositore e contenitore riviste a 6 vani per scaffali libreria 85x45x41h</t>
  </si>
  <si>
    <t>Carrello quadrato portalibri su ruote frenanti 60x60x60h</t>
  </si>
  <si>
    <t>Espositore a torre su ruote 60x60x180h</t>
  </si>
  <si>
    <t>BASE CON RUOTE PER SCAFFALI LIBRERIA</t>
  </si>
  <si>
    <t>Base su 4 ruote piroettanti per scaffali bifronte altezza massima 140 cm per muovere gli scaffali all'interno dello spazio 85x60x12h</t>
  </si>
  <si>
    <t>Pag. 35 catalogo Scuola 4.0</t>
  </si>
  <si>
    <t>PROMVE1</t>
  </si>
  <si>
    <t>Scaffale biblioteca in metallo con 7 ripiani regolabili 103x28x250h</t>
  </si>
  <si>
    <t>PROMVE2</t>
  </si>
  <si>
    <t>Pag. 36 catalogo Scuola 4.0</t>
  </si>
  <si>
    <t>PROMVE1A</t>
  </si>
  <si>
    <t>PROMVE2A</t>
  </si>
  <si>
    <t>PROMVE3</t>
  </si>
  <si>
    <t>PROMVE3A</t>
  </si>
  <si>
    <t>Scaffale biblioteca in metallo con 5 ripiani regolabili 103x28x200h</t>
  </si>
  <si>
    <t>Scaffale biblioteca in metallo con 4 ripiani regolabili 103x28x150h</t>
  </si>
  <si>
    <t>PROMVE4</t>
  </si>
  <si>
    <t>PROMVE4A</t>
  </si>
  <si>
    <t>PROMVE5</t>
  </si>
  <si>
    <t>PROMVE5A</t>
  </si>
  <si>
    <t>PROMVE6</t>
  </si>
  <si>
    <t>PROMVE6A</t>
  </si>
  <si>
    <t>Scaffale biblioteca componibile in metallo con 7 ripiani regolabili 100x28x250h</t>
  </si>
  <si>
    <t>Scaffale biblioteca componibile in metallo con 5 ripiani regolabili 100x28x200h</t>
  </si>
  <si>
    <t>Scaffale biblioteca componibile in metallo con 4 ripiani regolabili 100x28x150h</t>
  </si>
  <si>
    <t>Scaffale biblioteca bifronte in metallo con 14 ripiani regolabili 103x53x250h</t>
  </si>
  <si>
    <t>Scaffale biblioteca bifronte componibile in metallo con 14 ripiani regolabili 100x53x250h</t>
  </si>
  <si>
    <t>Scaffale biblioteca bifronte in metallo con 10 ripiani regolabili 103x53x200h</t>
  </si>
  <si>
    <t>PROMPA1</t>
  </si>
  <si>
    <t>PROMPA1A</t>
  </si>
  <si>
    <t>PROMPA2</t>
  </si>
  <si>
    <t>PROMPA2A</t>
  </si>
  <si>
    <t>PROMPA3</t>
  </si>
  <si>
    <t>PROMPA3A</t>
  </si>
  <si>
    <t>PROMPA4</t>
  </si>
  <si>
    <t>PROMPA4A</t>
  </si>
  <si>
    <t>PROMPA5</t>
  </si>
  <si>
    <t>PROMPA5A</t>
  </si>
  <si>
    <t>PROMPA6</t>
  </si>
  <si>
    <t>PROMPA6A</t>
  </si>
  <si>
    <t>PROMBO1</t>
  </si>
  <si>
    <t>PROMBO1A</t>
  </si>
  <si>
    <t>PROMBO2</t>
  </si>
  <si>
    <t>PROMBO2A</t>
  </si>
  <si>
    <t>PROMBO3</t>
  </si>
  <si>
    <t>PROMBO3A</t>
  </si>
  <si>
    <t>PROMBO4</t>
  </si>
  <si>
    <t>PROMBO4A</t>
  </si>
  <si>
    <t>PROMBO5</t>
  </si>
  <si>
    <t>PROMBO5A</t>
  </si>
  <si>
    <t>PROMBO6</t>
  </si>
  <si>
    <t>PROMBO6A</t>
  </si>
  <si>
    <t>Scaffale biblioteca in metallo con 6 ripiani regolabili 103x28x220h</t>
  </si>
  <si>
    <t>Scaffale biblioteca componibile in metallo con 6 ripiani regolabili 100x28x220h</t>
  </si>
  <si>
    <t>Scaffale biblioteca bifronte in metallo con 12 ripiani regolabili 103x53x200h</t>
  </si>
  <si>
    <t>Scaffale biblioteca bifronte componibile in metallo con 12 ripiani regolabili 100x53x220h</t>
  </si>
  <si>
    <t>Scaffale biblioteca bifronte componibile in metallo con 10 ripiani regolabili 100x53x200h</t>
  </si>
  <si>
    <t>Scaffale biblioteca bifronte in metallo con 8 ripiani regolabili 103x53x150h</t>
  </si>
  <si>
    <t>Scaffale biblioteca bifronte componibile in metallo con 8 ripiani regolabili 100x53x150h</t>
  </si>
  <si>
    <t>PROMBO7</t>
  </si>
  <si>
    <t>PROMBO7A</t>
  </si>
  <si>
    <t>PROMBO8</t>
  </si>
  <si>
    <t>PROMBO8A</t>
  </si>
  <si>
    <t>Pag. 37 catalogo Scuola 4.0</t>
  </si>
  <si>
    <t>PROMTRIS</t>
  </si>
  <si>
    <t>Espositore a torre su base girevole con ruote a tre lati con 5 file di piani ciascuno 60x45x160h</t>
  </si>
  <si>
    <t>PROMPOK</t>
  </si>
  <si>
    <t>Espositore a torre per CD/DVD/LIBRI su base girevole con ruote a quattro lati con 6 file di piani ciascuno 60x45x160h</t>
  </si>
  <si>
    <t>PROMFRI</t>
  </si>
  <si>
    <t>Carrello in metallo su ruote piroettanti di cui 2 frenanti con 6 ripiani regolabili 48x45x113h</t>
  </si>
  <si>
    <t>RF426/C</t>
  </si>
  <si>
    <t>Scaffale libreria bifronte su ruote 100x50x120h</t>
  </si>
  <si>
    <t>Pag. 38 catalogo Scuola 4.0</t>
  </si>
  <si>
    <t>CG63459</t>
  </si>
  <si>
    <t>Scaffale libreria con 5 ripiani e 8 vani 120x33x120h</t>
  </si>
  <si>
    <t>CG63075</t>
  </si>
  <si>
    <t>Scaffale libreria con 3 ripiani e 4 vani per esposizione libri 120x15x120h</t>
  </si>
  <si>
    <t>CG63144</t>
  </si>
  <si>
    <t>Scaffale libreria bifronte con 6 ripiani e 8 vani per esposizione libri 120x48x120h</t>
  </si>
  <si>
    <t>CG63064</t>
  </si>
  <si>
    <t>Scaffale libreria a torre con 8 ripiani e 12 vani e 12 vani per esposizione libri 57x57x119h</t>
  </si>
  <si>
    <t>CG23063</t>
  </si>
  <si>
    <t>Libreria pensile per con 3 ripiani e 4 vani per esposizione libri 93x11x115h</t>
  </si>
  <si>
    <t>RF464</t>
  </si>
  <si>
    <t>Scaffale libreria con 5 vani per esposizione libri 77x38x80h</t>
  </si>
  <si>
    <t>CG63143</t>
  </si>
  <si>
    <t>Scaffale libreria bifronte con 6 ripiani e 6 vani per esposizione libri 90x40x80h</t>
  </si>
  <si>
    <t>CG63074</t>
  </si>
  <si>
    <t>Scaffale libreria con 3 ripiani e 3 vani per esposizione libri 90x15x80h</t>
  </si>
  <si>
    <t>RF427/C</t>
  </si>
  <si>
    <t>Scaffale libreria bifronte con 6 ripiani e 6 vani per esposizione libri 100x40x75h</t>
  </si>
  <si>
    <t>RF471</t>
  </si>
  <si>
    <t>Libreria su ruote con 2 ripiani di cui quello superiore con divisori per libri 77x75x71h</t>
  </si>
  <si>
    <t>Pag. 39 catalogo Scuola 4.0</t>
  </si>
  <si>
    <t>CG63538</t>
  </si>
  <si>
    <t>CG63072</t>
  </si>
  <si>
    <t>CG63535</t>
  </si>
  <si>
    <t>CG63537</t>
  </si>
  <si>
    <t>Scaffale libreria con 3 ripiani e 9 vani 100x40x62h</t>
  </si>
  <si>
    <t>Scaffale libreria con 3 vani 40x40x62h</t>
  </si>
  <si>
    <t>CG24426</t>
  </si>
  <si>
    <t>Scaffale libreria a forma di elefante con 4 ripiani e 8 vani 78x56x60h</t>
  </si>
  <si>
    <t>RF585</t>
  </si>
  <si>
    <t xml:space="preserve">Contenitore portalibri su ruote con 2 ripiani di cui quello superiore con 6 vani </t>
  </si>
  <si>
    <t>CG63148</t>
  </si>
  <si>
    <t>Contenitore portalibri con 2 ripiani di cui quello superiore con divisiorio per 2 vani 70x42x70h</t>
  </si>
  <si>
    <t>Contenitore portalibri con 2 ripiani di cui quello superiore con 2 divisiori per 3 vani 100x42x70h</t>
  </si>
  <si>
    <t>Contenitore portalibri su ruote con 1 vano 30x40x34h</t>
  </si>
  <si>
    <t>CG63539</t>
  </si>
  <si>
    <t>Contenitore portalibri su ruote con 2 vani 60x40x34h</t>
  </si>
  <si>
    <t>CG63073</t>
  </si>
  <si>
    <t>Contenitore portalibri con 4 vani 60x60x34h</t>
  </si>
  <si>
    <t>CG63146</t>
  </si>
  <si>
    <t>Libreria in metallo verticale da muro per esposizione libri 43x85h</t>
  </si>
  <si>
    <t>CG63147</t>
  </si>
  <si>
    <t>Libreria in metallo orizzontale da muro per esposizione libri 80x43h</t>
  </si>
  <si>
    <t>RF440</t>
  </si>
  <si>
    <t>Mensola con fianchi in legno da muro 120x26x33h</t>
  </si>
  <si>
    <t>Scrivanie</t>
  </si>
  <si>
    <t>BMBR0050</t>
  </si>
  <si>
    <t>Scrivania a quattro gambe in metallo con piano in conglomerato ligneo 80x80x73h</t>
  </si>
  <si>
    <t>BMBR0051</t>
  </si>
  <si>
    <t>BMBR0052</t>
  </si>
  <si>
    <t>BMBR0053</t>
  </si>
  <si>
    <t>Scrivania a quattro gambe in metallo con piano in conglomerato ligneo 100x80x73h</t>
  </si>
  <si>
    <t>Scrivania a quattro gambe in metallo con piano in conglomerato ligneo 120x80x73h</t>
  </si>
  <si>
    <t>Scrivania a quattro gambe in metallo con piano in conglomerato ligneo 140x80x73h</t>
  </si>
  <si>
    <t>BMBR0054</t>
  </si>
  <si>
    <t>BMBR0055</t>
  </si>
  <si>
    <t>BMBR0056</t>
  </si>
  <si>
    <t>Scrivania a quattro gambe in metallo con piano in conglomerato ligneo 160x80x73h</t>
  </si>
  <si>
    <t>Scrivania a quattro gambe in metallo con piano in conglomerato ligneo 180x80x73h</t>
  </si>
  <si>
    <t>Scrivania a quattro gambe in metallo con piano in conglomerato ligneo 200x80x73h</t>
  </si>
  <si>
    <t>BMPA0003</t>
  </si>
  <si>
    <t>BMPA0100</t>
  </si>
  <si>
    <t>Scrivania con pannelli laterali e piano in congolomerato ligneo 200x100x73h</t>
  </si>
  <si>
    <t>Scrivania con pannelli laterali e piano in congolomerato ligneo 160x80x73h</t>
  </si>
  <si>
    <t>BMPA0117</t>
  </si>
  <si>
    <t>Scrivania con gambe in metallo a T e piano in congolomerato ligneo 140x80x73h</t>
  </si>
  <si>
    <t>BMTL0002</t>
  </si>
  <si>
    <t>BMTL0043</t>
  </si>
  <si>
    <t>BMTL0071</t>
  </si>
  <si>
    <t>Tavoli riunione</t>
  </si>
  <si>
    <t>Pag. 40 catalogo Scuola 4.0</t>
  </si>
  <si>
    <t>BMPA0703</t>
  </si>
  <si>
    <t>Tavolo riunione con pannelli laterali e piano in congolomerato ligneo 240x100x73h</t>
  </si>
  <si>
    <t>BMPA0702</t>
  </si>
  <si>
    <t>Tavolo riunione con pannelli laterali e piano in congolomerato ligneo 220x100x73h</t>
  </si>
  <si>
    <t>BMPA0706</t>
  </si>
  <si>
    <t>Tavolo riunione con pannelli laterali e piano in congolomerato ligneo 220x120x73h</t>
  </si>
  <si>
    <t>BMPA0725</t>
  </si>
  <si>
    <t>BMPA0724</t>
  </si>
  <si>
    <t>BMPA0728</t>
  </si>
  <si>
    <t>Tavolo riunione ovale con pannelli laterali e piano in congolomerato ligneo 220x120x73h</t>
  </si>
  <si>
    <t>Tavolo riunione ovale con pannelli laterali e piano in congolomerato ligneo 220x100x73h</t>
  </si>
  <si>
    <t>Tavolo riunione ovale con pannelli laterali e piano in congolomerato ligneo 240x100x73h</t>
  </si>
  <si>
    <t>BMUN1601</t>
  </si>
  <si>
    <t>Cassettiere</t>
  </si>
  <si>
    <t>Cassettiera da scrivania su ruote con 3 cassetti con serratura 34x56x51h</t>
  </si>
  <si>
    <t>Cassettiera da scrivania su ruote con 3 cassetti con serratura 42x56x51h</t>
  </si>
  <si>
    <t>Reception</t>
  </si>
  <si>
    <t>BMRECEP</t>
  </si>
  <si>
    <t>Reception modulare con scrivania, parete frontale e piano reception in conglomerato ligneo 180x82x107h</t>
  </si>
  <si>
    <t>Armadi ufficio</t>
  </si>
  <si>
    <t>BMUN2071</t>
  </si>
  <si>
    <t>Armadio contenitore per ufficio su piedini in plastica con 2 ripiani e 3 vani 80x45x118h</t>
  </si>
  <si>
    <t>BMUN2141</t>
  </si>
  <si>
    <t>BMUN2075</t>
  </si>
  <si>
    <t>Armadio contenitore per ufficio su piedini in plastica con 3 ripiani e 4 vani 90x45x157h</t>
  </si>
  <si>
    <t>BMUN2145</t>
  </si>
  <si>
    <t>Pag. 41 catalogo Scuola 4.0</t>
  </si>
  <si>
    <t>BMUN2144</t>
  </si>
  <si>
    <t>BMUN2146</t>
  </si>
  <si>
    <t>Armadio contenitore per ufficio su piedini in plastica con 2 ante, 2 ripiani e 3 vani 80x45x118h</t>
  </si>
  <si>
    <t>Armadio contenitore per ufficio su piedini in plastica con 2 ante, 3 ripiani e 4 vani 90x45x157h</t>
  </si>
  <si>
    <t>Armadio contenitore per ufficio su piedini in plastica con 2 ante, 3 ripiani e 4 vani 80x45x157h</t>
  </si>
  <si>
    <t>BMUN2224</t>
  </si>
  <si>
    <t>Armadio contenitore per ufficio su piedini in plastica con 4 ripiani e 5 vani 80x45x195h</t>
  </si>
  <si>
    <t>BMUN2226</t>
  </si>
  <si>
    <t>Armadio contenitore per ufficio su piedini in plastica con 2 ante, 4 ripiani e 5 vani 80x45x195h</t>
  </si>
  <si>
    <t>Armadio contenitore per ufficio su piedini in plastica con 2 ante scorrevoli in congolomerato ligneo 180x45x80h</t>
  </si>
  <si>
    <t>Armadio contenitore per ufficio su piedini in plastica con 2 ante scorrevoli in congolomerato ligneo 180x45x157h</t>
  </si>
  <si>
    <t>BML136N</t>
  </si>
  <si>
    <t>BML137N</t>
  </si>
  <si>
    <t>Banchi</t>
  </si>
  <si>
    <t>Banco monoposto 70x50x64/71/76/82h</t>
  </si>
  <si>
    <t>Pag. 44 catalogo Scuola 4.0</t>
  </si>
  <si>
    <t>54-3064</t>
  </si>
  <si>
    <t>Banco monoposto con sottopiano griglia 70x50x64/71/76/82h</t>
  </si>
  <si>
    <t>54-3077</t>
  </si>
  <si>
    <t>Banco monoposto con struttura in tubolare 40 70x50x64/71/76/82h</t>
  </si>
  <si>
    <t>54-3073</t>
  </si>
  <si>
    <t>Banco monoposto con sottopiano griglia con struttura in tubolare 40 70x50x64/71/76/82h</t>
  </si>
  <si>
    <t>54-3071</t>
  </si>
  <si>
    <t>Banco monoposto quadrato con struttura in tubolare 40 65x65x64/71/76/82h</t>
  </si>
  <si>
    <t>Banco monoposto quadrato con struttura in tubolare 40 70x70x64/71/76/82h</t>
  </si>
  <si>
    <t>54-3078</t>
  </si>
  <si>
    <t>Banco rettangolare con struttura in tubolare 40 130x50x64/71/76/82h</t>
  </si>
  <si>
    <t>BANCO ANTROPOMETRICO</t>
  </si>
  <si>
    <t>Banco monoposto antropometrico regolabile con piano inclinabile 75x75x64/71/76/82h</t>
  </si>
  <si>
    <t>54-3163</t>
  </si>
  <si>
    <t>BANCO ERGONOMICO</t>
  </si>
  <si>
    <t>Banco monoposto ergonomico regolabile con piano inclinabile 67x75</t>
  </si>
  <si>
    <t>Sedie</t>
  </si>
  <si>
    <t>54-3164</t>
  </si>
  <si>
    <t>SEDIA DORY</t>
  </si>
  <si>
    <t>Sedia ergonomica con braccioli 49x52x97h</t>
  </si>
  <si>
    <t>Lavagne</t>
  </si>
  <si>
    <t>MALM156G</t>
  </si>
  <si>
    <t>MALM157G</t>
  </si>
  <si>
    <t>MALM158G</t>
  </si>
  <si>
    <t>MALM159G</t>
  </si>
  <si>
    <t>LAVAGNA MAGNETICA</t>
  </si>
  <si>
    <t>Lavagna magnetica scrivibile con gessi 120x90h</t>
  </si>
  <si>
    <t>Lavagna magnetica scrivibile con gessi 100x150h</t>
  </si>
  <si>
    <t>Lavagna magnetica scrivibile con gessi 200x100h</t>
  </si>
  <si>
    <t>MALM156</t>
  </si>
  <si>
    <t>MALM157</t>
  </si>
  <si>
    <t>MALM158</t>
  </si>
  <si>
    <t>MALM159</t>
  </si>
  <si>
    <t>Lavagna magnetica scrivibile con gessi 240x120h</t>
  </si>
  <si>
    <t>Lavagna magnetica bianca scrivibile con pennarelli 120x90h</t>
  </si>
  <si>
    <t>Lavagna magnetica bianca scrivibile con pennarelli 100x150h</t>
  </si>
  <si>
    <t>Lavagna magnetica bianca scrivibile con pennarelli 200x100h</t>
  </si>
  <si>
    <t>Lavagna magnetica bianca scrivibile con pennarelli 240x120h</t>
  </si>
  <si>
    <t>Pag. 45 catalogo Scuola 4.0</t>
  </si>
  <si>
    <t>MABLM356Q</t>
  </si>
  <si>
    <t>MABLM357Q</t>
  </si>
  <si>
    <t>MABLM358Q</t>
  </si>
  <si>
    <t>MABLM356P</t>
  </si>
  <si>
    <t>LAVAGNA MAGNETICA QUADRETTATA</t>
  </si>
  <si>
    <t>LAVAGNA MAGNETICA PENTAGRAMMATA</t>
  </si>
  <si>
    <t>Lavagna magnetica bianca quadratteta scrivibile con pennarelli 120x100h</t>
  </si>
  <si>
    <t>Lavagna magnetica bianca quadratteta scrivibile con pennarelli 150x120h</t>
  </si>
  <si>
    <t>Lavagna magnetica bianca quadratteta scrivibile con pennarelli 200x120h</t>
  </si>
  <si>
    <t>Lavagna magnetica bianca quadratteta scrivibile con pennarelli 300x120h</t>
  </si>
  <si>
    <t>Lavagna magnetica bianca pentagrammata scrivibile con pennarelli 120x100h</t>
  </si>
  <si>
    <t>SUPERFICIE DI SCRITTURA BIANCA</t>
  </si>
  <si>
    <t>Superficie di scrittura pensile scrivibile con pennarelli bianca 120x100h</t>
  </si>
  <si>
    <t>Superficie di scrittura pensile scrivibile con pennarelli  bianca 150x100h</t>
  </si>
  <si>
    <t>Superficie di scrittura pensile scrivibile con pennarelli  bianca 200x100h</t>
  </si>
  <si>
    <t>SUPERFICIE DI SCRITTURA MAGNETICA BIANCA</t>
  </si>
  <si>
    <t>Superficie di scrittura pensile magnetica scrivibile con pennarelli bianca 120x100h</t>
  </si>
  <si>
    <t>Superficie di scrittura pensile magnetica scrivibile con pennarelli  bianca 150x100h</t>
  </si>
  <si>
    <t>Superficie di scrittura pensile magnetica scrivibile con pennarelli  bianca 200x100h</t>
  </si>
  <si>
    <t>SUPERFICIE DI SCRITTURA ARDESIANTE</t>
  </si>
  <si>
    <t>Superficie di scrittura pensile in laminato ardesiante scrivibile con gessi 120x100h</t>
  </si>
  <si>
    <t>MALM170G</t>
  </si>
  <si>
    <t>Lavagna su cavalletto in laminato ardesiante scrivibile con gessi 120x90h</t>
  </si>
  <si>
    <t>MALM174G</t>
  </si>
  <si>
    <t>Lavagna su cavalletto in laminato ardesiante scrivibile con gessi 200x100h</t>
  </si>
  <si>
    <t>MALM170</t>
  </si>
  <si>
    <t>MALM174</t>
  </si>
  <si>
    <t>MAFM025</t>
  </si>
  <si>
    <t>Lavagna a fogli mobile su treppiede scrivibile con pennarelli 70x100h</t>
  </si>
  <si>
    <t>MTSP1</t>
  </si>
  <si>
    <t>SPOGLIATOIO 1 POSTO</t>
  </si>
  <si>
    <t>Pag. 46 catalogo Scuola 4.0</t>
  </si>
  <si>
    <t>MTSP2</t>
  </si>
  <si>
    <t>SPOGLIATOIO 2 POSTI</t>
  </si>
  <si>
    <t>Armadio spogliatoio in metallo a 1 anta e 1 vano 36x33x180h</t>
  </si>
  <si>
    <t>Armadio spogliatoio in metallo a 2 ante e 2 vani 36x33x180h</t>
  </si>
  <si>
    <t>MTSP3</t>
  </si>
  <si>
    <t>SPOGLIATOIO 3 POSTI</t>
  </si>
  <si>
    <t>Armadio spogliatoio in metallo a 3 ante e 3 vani 36x33x180h</t>
  </si>
  <si>
    <t>MTSP500</t>
  </si>
  <si>
    <t>Armadietto sporco/pulito in metallo a 1 anta e 2 vani 40x40x180h</t>
  </si>
  <si>
    <t>ARMADIETTO SPORCO/PULITO 1 POSTO</t>
  </si>
  <si>
    <t>MTSP1000</t>
  </si>
  <si>
    <t>ARMADIETTO SPORCO/PULITO 2 POSTI</t>
  </si>
  <si>
    <t>Armadietto sporco/pulito in metallo a 2 ante e 4 vani 80x40x180h</t>
  </si>
  <si>
    <t>SP01306</t>
  </si>
  <si>
    <t>Panca spogliatoio con 3 appendiabiti 100x40x185h</t>
  </si>
  <si>
    <t>Panche spogliatoio</t>
  </si>
  <si>
    <t>Appendiabiti</t>
  </si>
  <si>
    <t>ATTACCAPANNI 5 POSTI</t>
  </si>
  <si>
    <t>ATTACCAPANNI 2 POSTI</t>
  </si>
  <si>
    <t>Attaccapanni a 5 posti con grucce in resina 45x12h</t>
  </si>
  <si>
    <t>Attaccapanni a 5 posti con grucce in resina 95x12h</t>
  </si>
  <si>
    <t>BM126N</t>
  </si>
  <si>
    <t>Attaccapanni a colonna 8 posti con portaombrelli e gocciolatoi 175h</t>
  </si>
  <si>
    <t>Bacheche</t>
  </si>
  <si>
    <t>MAAB9</t>
  </si>
  <si>
    <t>BACHECA MURALE</t>
  </si>
  <si>
    <t>Bacheca murale con anta battente 100x70h</t>
  </si>
  <si>
    <t>MAAB6</t>
  </si>
  <si>
    <t>Bacheca murale con anta battente 65x70h</t>
  </si>
  <si>
    <t>Praspigoli</t>
  </si>
  <si>
    <t>SO003</t>
  </si>
  <si>
    <t>PARASPIGOLO IN GOMMA</t>
  </si>
  <si>
    <t>Paraspigola in gomma per protezione angolare 200h</t>
  </si>
  <si>
    <t>Tavolo da esterno con gambe in plastica e piano in HPL per resistere agli agenti atmosferici 130x65x71/76/82h</t>
  </si>
  <si>
    <t>TAVOLO DA ESTERNO RETTANGOLO</t>
  </si>
  <si>
    <t>TAVOLO DA ESTERNO QUADRATO</t>
  </si>
  <si>
    <t>Tavolo da esterno con gambe in plastica e piano in HPL per resistere agli agenti atmosferici 65x65x71/76/82h</t>
  </si>
  <si>
    <t>Tavolo da esterno con gambe in plastica e piano in HPL per resistere agli agenti atmosferici 80x80x71/76/82h</t>
  </si>
  <si>
    <t>TAVOLO DA ESTERNO MONOPOSTO</t>
  </si>
  <si>
    <t>Tavolo da esterno con gambe in plastica e piano in HPL per resistere agli agenti atmosferici 70x50x71/76/82h</t>
  </si>
  <si>
    <t>TAVOLO DA ESTERNO BIPOSTO</t>
  </si>
  <si>
    <t>Tavolo da esterno con gambe in plastica e piano in HPL per resistere agli agenti atmosferici 130x50x71/76/82h</t>
  </si>
  <si>
    <t>TAVOLO DA ESTERNO TRAPEZIO</t>
  </si>
  <si>
    <t>Tavolo da esterno trapezio con gambe in plastica e piano in HPL per resistere agli agenti atmosferici 82x52x71/76/82h</t>
  </si>
  <si>
    <t>Tavolo da esterno trapezio con gambe in plastica e piano in HPL per resistere agli agenti atmosferici 100x56x71/76/82h</t>
  </si>
  <si>
    <t>TAVOLO DA ESTERNO MEZZO ARCO</t>
  </si>
  <si>
    <t>Tavolo da esterno mezzo arco con gambe in plastica e piano in HPL per resistere agli agenti atmosferici 72x52x71/76/82h</t>
  </si>
  <si>
    <t>TAVOLO DA ESTERNO ARCO</t>
  </si>
  <si>
    <t>Tavolo da esterno arco con gambe in plastica e piano in HPL per resistere agli agenti atmosferici 126x61x71/76/82h</t>
  </si>
  <si>
    <t>Tavoli da esterno</t>
  </si>
  <si>
    <t>SBANCO</t>
  </si>
  <si>
    <t>Superficia di scrittura e lavoro monoposto spostabile con cuscino sottostante 40x60x7h</t>
  </si>
  <si>
    <t>Panchine de esterno</t>
  </si>
  <si>
    <t>GRAL474</t>
  </si>
  <si>
    <t>PANCHINA MARINA</t>
  </si>
  <si>
    <t>Panchina da esterno con seduta in doghe di legno di pino 150x52x72h</t>
  </si>
  <si>
    <t>Pag. 47 catalogo Scuola 4.0</t>
  </si>
  <si>
    <t>Gazebo</t>
  </si>
  <si>
    <t>MAS503379</t>
  </si>
  <si>
    <t>GAZEBO IN METALLO</t>
  </si>
  <si>
    <t>Gazebo in metallo chiudibile 300x300x327h</t>
  </si>
  <si>
    <t>GRAL491</t>
  </si>
  <si>
    <t>TAVOLO PIC-NIC</t>
  </si>
  <si>
    <t>Tavolo pic-nic da esterno con sedute e piano 200x156x75h</t>
  </si>
  <si>
    <t>GRAL491/H</t>
  </si>
  <si>
    <t>TAVOLO PIC-NIC CON ALLUNGO PER DISABILI</t>
  </si>
  <si>
    <t>Tavolo pic-nic da esterno con sedute e piano allungato per disabili 240x156x75h</t>
  </si>
  <si>
    <t>Armadio contenitore su piedini in plastica con 20 antine e 20 vani e fondo in lamiera forata 104x46x150h</t>
  </si>
  <si>
    <t>Armadio contenitore su piedini in plastica con 10 antine e 10 vani  e fondo in lamiera forata 52x46x150h</t>
  </si>
  <si>
    <t>Armadio contenitore su piedini in plastica con 14 antine e 14 vani  e fondo in lamiera forata 104x46x150h</t>
  </si>
  <si>
    <t>Tavolo ribaltabile accatastabile su ruote frenanti per un più agevole movimento all'interno dell'ambiente didattico 120x60x64/71/76h</t>
  </si>
  <si>
    <t>Tavolo ribaltabile accatastabile su ruote frenanti per un più agevole movimento all'interno dell'ambiente didattico 140x60x64/71/76h</t>
  </si>
  <si>
    <t>Tavolo ribaltabile accatastabile su ruote frenanti per un più agevole movimento all'interno dell'ambiente didattico 160x60x64/71/76h</t>
  </si>
  <si>
    <t>Tavolo ribaltabile accatastabile su ruote frenanti per un più agevole movimento all'interno dell'ambiente didattico 180x60x64/71/76h</t>
  </si>
  <si>
    <t>Tavolo ribaltabile accatastabile su ruote frenanti per un più agevole movimento all'interno dell'ambiente didattico 140x80x64/71/76h</t>
  </si>
  <si>
    <t>Tavolo ribaltabile accatastabile su ruote frenanti per un più agevole movimento all'interno dell'ambiente didattico 160x80x64/71/76h</t>
  </si>
  <si>
    <t>Tavolo ribaltabile accatastabile su ruote frenanti per un più agevole movimento all'interno dell'ambiente didattico 180x80x64/71/76h</t>
  </si>
  <si>
    <t>Scrivania con pannelli laterali e piano in congolomerato ligneo 140x60x73h</t>
  </si>
  <si>
    <t>Scrivania con gambe in metallo a T e piano in congolomerato ligneo 180x90x73h</t>
  </si>
  <si>
    <t>Scrivania con gambe in metallo a T e piano in congolomerato ligneo 120x60x73h</t>
  </si>
  <si>
    <t>Armadio contenitore per ufficio su piedini in plastica con 2 ante, 3 ripiani e 4 vani 100x45x157h</t>
  </si>
  <si>
    <t>Armadio contenitore per ufficio su piedini in plastica con 4 ripiani e 5 vani 100x45x157h</t>
  </si>
  <si>
    <t>BMUN2228</t>
  </si>
  <si>
    <t>BMUN2230</t>
  </si>
  <si>
    <t>Armadio contenitore per ufficio su piedini in plastica con 2 ante, 4 ripiani e 5 vani 100x45x195h</t>
  </si>
  <si>
    <t>BMUN2440</t>
  </si>
  <si>
    <t>BMUN2442</t>
  </si>
  <si>
    <t>Banco monoposto regolabile monocolonna con sottopiano in griglia 70x50x64/71/76/82h</t>
  </si>
  <si>
    <t>Banco monoposto regolabile bicolonna con sottopiano in griglia 70x50x64/71/76/82h</t>
  </si>
  <si>
    <t>a richiesta</t>
  </si>
  <si>
    <t>LU41741</t>
  </si>
  <si>
    <t>LU41741T9S17</t>
  </si>
  <si>
    <t>LU44249</t>
  </si>
  <si>
    <t>LU45990</t>
  </si>
  <si>
    <t>LU44246</t>
  </si>
  <si>
    <t>LU44247</t>
  </si>
  <si>
    <t>LU41766</t>
  </si>
  <si>
    <t>LU41766T9S17</t>
  </si>
  <si>
    <t>LU44284</t>
  </si>
  <si>
    <t>LU46010</t>
  </si>
  <si>
    <t>LU44241</t>
  </si>
  <si>
    <t>LU44242</t>
  </si>
  <si>
    <t>LU41755</t>
  </si>
  <si>
    <t>LU41755T9S17</t>
  </si>
  <si>
    <t>LU41742</t>
  </si>
  <si>
    <t>LU41742T9S17</t>
  </si>
  <si>
    <t>LU44269</t>
  </si>
  <si>
    <t>LU46024</t>
  </si>
  <si>
    <t>LU46011</t>
  </si>
  <si>
    <t>LU44266</t>
  </si>
  <si>
    <t>LU44267</t>
  </si>
  <si>
    <t>LU41717T9S12C14</t>
  </si>
  <si>
    <t>LU47156</t>
  </si>
  <si>
    <t>LU47154</t>
  </si>
  <si>
    <t>LU4COD2</t>
  </si>
  <si>
    <t>LU41711</t>
  </si>
  <si>
    <t>LU41756T9S16</t>
  </si>
  <si>
    <t>LU41713T9S16</t>
  </si>
  <si>
    <t>LU41712T9S00</t>
  </si>
  <si>
    <t>LU41709</t>
  </si>
  <si>
    <t>LU41635</t>
  </si>
  <si>
    <t>LU41136T9S17</t>
  </si>
  <si>
    <t>LU41136T9S13C14</t>
  </si>
  <si>
    <t>LU41960R</t>
  </si>
  <si>
    <t>LU47110</t>
  </si>
  <si>
    <t>LU4INF1</t>
  </si>
  <si>
    <t>LU47130</t>
  </si>
  <si>
    <t>LU47132</t>
  </si>
  <si>
    <t>LU41716T9S13C14</t>
  </si>
  <si>
    <t>LU41718T9S12C14</t>
  </si>
  <si>
    <t>LU455237</t>
  </si>
  <si>
    <t>LU45030</t>
  </si>
  <si>
    <t>LU45170</t>
  </si>
  <si>
    <t>LU45174</t>
  </si>
  <si>
    <t>LU45025</t>
  </si>
  <si>
    <t>LU45180</t>
  </si>
  <si>
    <t>LU47499C65BP</t>
  </si>
  <si>
    <t>LU44141S99A99D</t>
  </si>
  <si>
    <t>LU47544GR</t>
  </si>
  <si>
    <t>LU44126S99A99D</t>
  </si>
  <si>
    <t>LU44146S99A99D</t>
  </si>
  <si>
    <t>LU44139S99A99D</t>
  </si>
  <si>
    <t>LU44178S99A99D</t>
  </si>
  <si>
    <t>LU44012S99A99A</t>
  </si>
  <si>
    <t>LU44038S99A99A</t>
  </si>
  <si>
    <t>LU47546GP</t>
  </si>
  <si>
    <t>LU44511E3</t>
  </si>
  <si>
    <t>LU44511E3USB</t>
  </si>
  <si>
    <t>LU44501E4</t>
  </si>
  <si>
    <t>LU44501E4USB</t>
  </si>
  <si>
    <t>LU47431GP+7640A3</t>
  </si>
  <si>
    <t>LU44026S99A99A</t>
  </si>
  <si>
    <t>LU44066</t>
  </si>
  <si>
    <t>LU44087</t>
  </si>
  <si>
    <t>LU47222+55231</t>
  </si>
  <si>
    <t>LU47216</t>
  </si>
  <si>
    <t>LU47722L</t>
  </si>
  <si>
    <t>LU47712L</t>
  </si>
  <si>
    <t>LU47735AL</t>
  </si>
  <si>
    <t>LU47735AM</t>
  </si>
  <si>
    <t>LU47735AS</t>
  </si>
  <si>
    <t>LU44139S99A99A</t>
  </si>
  <si>
    <t>LU41717T9S09C13</t>
  </si>
  <si>
    <t>LU45178</t>
  </si>
  <si>
    <t>LU44145</t>
  </si>
  <si>
    <t>LU44146</t>
  </si>
  <si>
    <t>LU44150</t>
  </si>
  <si>
    <t>LU44151</t>
  </si>
  <si>
    <t>LU44133</t>
  </si>
  <si>
    <t>LU44139</t>
  </si>
  <si>
    <t>LU44170</t>
  </si>
  <si>
    <t>LU44101</t>
  </si>
  <si>
    <t>LU44102</t>
  </si>
  <si>
    <t>LU44177</t>
  </si>
  <si>
    <t>LU44175</t>
  </si>
  <si>
    <t>LU44178</t>
  </si>
  <si>
    <t>LU44126</t>
  </si>
  <si>
    <t>LU44121</t>
  </si>
  <si>
    <t>LU44122</t>
  </si>
  <si>
    <t>LU44144</t>
  </si>
  <si>
    <t>LU44002</t>
  </si>
  <si>
    <t>LU44010</t>
  </si>
  <si>
    <t>LU44018</t>
  </si>
  <si>
    <t>LU44004</t>
  </si>
  <si>
    <t>LU44020</t>
  </si>
  <si>
    <t>LU44048</t>
  </si>
  <si>
    <t>LU44034</t>
  </si>
  <si>
    <t>LU44016</t>
  </si>
  <si>
    <t>LU44017</t>
  </si>
  <si>
    <t>LU44006</t>
  </si>
  <si>
    <t>LU44014</t>
  </si>
  <si>
    <t>LU44042</t>
  </si>
  <si>
    <t>LU44022</t>
  </si>
  <si>
    <t>LU44052</t>
  </si>
  <si>
    <t>LU44050</t>
  </si>
  <si>
    <t>LU44030</t>
  </si>
  <si>
    <t>LU44008</t>
  </si>
  <si>
    <t>LU44093</t>
  </si>
  <si>
    <t>LU44044</t>
  </si>
  <si>
    <t>LU44035</t>
  </si>
  <si>
    <t>LU44032</t>
  </si>
  <si>
    <t>LU44062</t>
  </si>
  <si>
    <t>LU44078</t>
  </si>
  <si>
    <t>LU44064</t>
  </si>
  <si>
    <t>LU44072</t>
  </si>
  <si>
    <t>LU44074</t>
  </si>
  <si>
    <t>LU44080</t>
  </si>
  <si>
    <t>LU44079</t>
  </si>
  <si>
    <t>LU44067</t>
  </si>
  <si>
    <t>LU44068</t>
  </si>
  <si>
    <t>LU44069</t>
  </si>
  <si>
    <t>LU44058</t>
  </si>
  <si>
    <t>LU44059</t>
  </si>
  <si>
    <t>LU44028</t>
  </si>
  <si>
    <t>LU44029</t>
  </si>
  <si>
    <t>LU44081</t>
  </si>
  <si>
    <t>LU44071</t>
  </si>
  <si>
    <t>LU44076</t>
  </si>
  <si>
    <t>LU44077</t>
  </si>
  <si>
    <t>LU44065</t>
  </si>
  <si>
    <t>LU47411GP</t>
  </si>
  <si>
    <t>LU47412GP</t>
  </si>
  <si>
    <t>LU47413GP</t>
  </si>
  <si>
    <t>LU47414GP</t>
  </si>
  <si>
    <t>LU47415GP</t>
  </si>
  <si>
    <t>LU47431GP</t>
  </si>
  <si>
    <t>LU47441GP</t>
  </si>
  <si>
    <t>LU47422GP</t>
  </si>
  <si>
    <t>LU47432GP</t>
  </si>
  <si>
    <t>LU47442GP</t>
  </si>
  <si>
    <t>LU47411AP</t>
  </si>
  <si>
    <t>LU47412AP</t>
  </si>
  <si>
    <t>LU47413AP</t>
  </si>
  <si>
    <t>LU47414AP</t>
  </si>
  <si>
    <t>LU47415AP</t>
  </si>
  <si>
    <t>LU47431AP</t>
  </si>
  <si>
    <t>LU47441AP</t>
  </si>
  <si>
    <t>LU47422AP</t>
  </si>
  <si>
    <t>LU47432AP</t>
  </si>
  <si>
    <t>LU47442AP</t>
  </si>
  <si>
    <t>LU44501A1</t>
  </si>
  <si>
    <t>LU44501C1</t>
  </si>
  <si>
    <t>LU44501BE</t>
  </si>
  <si>
    <t>LU44501CE</t>
  </si>
  <si>
    <t>LU44511B1</t>
  </si>
  <si>
    <t>LU44511CE</t>
  </si>
  <si>
    <t>LU44511D2</t>
  </si>
  <si>
    <t>LU44521C1</t>
  </si>
  <si>
    <t>LU44521E2</t>
  </si>
  <si>
    <t>LU44025</t>
  </si>
  <si>
    <t>LU44037</t>
  </si>
  <si>
    <t>LU44173</t>
  </si>
  <si>
    <t>LU41705</t>
  </si>
  <si>
    <t>LU41707</t>
  </si>
  <si>
    <t>LU41743</t>
  </si>
  <si>
    <t>LU41753</t>
  </si>
  <si>
    <t>LU41712</t>
  </si>
  <si>
    <t>LU41136</t>
  </si>
  <si>
    <t>LU41775</t>
  </si>
  <si>
    <t>LU41777</t>
  </si>
  <si>
    <t>LU41750</t>
  </si>
  <si>
    <t>LU41751</t>
  </si>
  <si>
    <t>LU41942</t>
  </si>
  <si>
    <t>LU41939</t>
  </si>
  <si>
    <t>LU41941</t>
  </si>
  <si>
    <t>LU41937</t>
  </si>
  <si>
    <t>LU41770</t>
  </si>
  <si>
    <t>LU47135</t>
  </si>
  <si>
    <t>LU47145</t>
  </si>
  <si>
    <t>LU41131</t>
  </si>
  <si>
    <t>LU41710</t>
  </si>
  <si>
    <t>LU41717</t>
  </si>
  <si>
    <t>LU41714</t>
  </si>
  <si>
    <t>LU41716</t>
  </si>
  <si>
    <t>LU41718</t>
  </si>
  <si>
    <t>LU42144</t>
  </si>
  <si>
    <t>LU47130T6S00C14</t>
  </si>
  <si>
    <t>LU47132T6S00C14</t>
  </si>
  <si>
    <t>LU41131T9S00C14</t>
  </si>
  <si>
    <t>LU41136T9S00C14</t>
  </si>
  <si>
    <t>LU41710T9S00C14</t>
  </si>
  <si>
    <t>LU41717T9S00C14</t>
  </si>
  <si>
    <t>LU41714T9S00C14</t>
  </si>
  <si>
    <t>LU41716T9S00C14</t>
  </si>
  <si>
    <t>LU41718T9S00C14</t>
  </si>
  <si>
    <t>LU41715T9S12C14</t>
  </si>
  <si>
    <t>LU41719T9S12C14</t>
  </si>
  <si>
    <t>LU41720T9S12C14</t>
  </si>
  <si>
    <t>LU41722T9S12C14</t>
  </si>
  <si>
    <t>LU41714T9S12C14</t>
  </si>
  <si>
    <t>LU41716S12C14</t>
  </si>
  <si>
    <t>LU41718S12C14</t>
  </si>
  <si>
    <t>LU47912AS15N</t>
  </si>
  <si>
    <t>LU47912AS20N</t>
  </si>
  <si>
    <t>LU47912AQ15N</t>
  </si>
  <si>
    <t>LU47912AQ20N</t>
  </si>
  <si>
    <t>LU47912AX15N</t>
  </si>
  <si>
    <t>LU47912AX20N</t>
  </si>
  <si>
    <t>LU45034</t>
  </si>
  <si>
    <t>LU45035</t>
  </si>
  <si>
    <t>LU45036</t>
  </si>
  <si>
    <t>LU45037</t>
  </si>
  <si>
    <t>LU45190</t>
  </si>
  <si>
    <t>LU45192</t>
  </si>
  <si>
    <t>LU45193</t>
  </si>
  <si>
    <t>LU45088</t>
  </si>
  <si>
    <t>LU45184</t>
  </si>
  <si>
    <t>LU45070</t>
  </si>
  <si>
    <t>LU47690A10</t>
  </si>
  <si>
    <t>LU47421GP+7640A2</t>
  </si>
  <si>
    <t>LU47441GP+7640A4</t>
  </si>
  <si>
    <t>LU47740P040</t>
  </si>
  <si>
    <t>LU47740P080</t>
  </si>
  <si>
    <t>LU47740P120</t>
  </si>
  <si>
    <t>LU47740P160</t>
  </si>
  <si>
    <t>LU47741P080</t>
  </si>
  <si>
    <t>LU47741P120</t>
  </si>
  <si>
    <t>LU47741P160</t>
  </si>
  <si>
    <t>LU47742P045</t>
  </si>
  <si>
    <t>LU47742P090</t>
  </si>
  <si>
    <t>LU47743P001</t>
  </si>
  <si>
    <t>LU47744P040</t>
  </si>
  <si>
    <t>LU47744P040R</t>
  </si>
  <si>
    <t>LU47744P080</t>
  </si>
  <si>
    <t>LU47745P001</t>
  </si>
  <si>
    <t>LU47746P001</t>
  </si>
  <si>
    <t>LU47747P035</t>
  </si>
  <si>
    <t>LU47747P050</t>
  </si>
  <si>
    <t>LU47733AL</t>
  </si>
  <si>
    <t>LU47733AM</t>
  </si>
  <si>
    <t>LU47733AS</t>
  </si>
  <si>
    <t>LU47732AL</t>
  </si>
  <si>
    <t>LU47732AM</t>
  </si>
  <si>
    <t>LU47732AS</t>
  </si>
  <si>
    <t>LU47731AL</t>
  </si>
  <si>
    <t>LU47731AM</t>
  </si>
  <si>
    <t>LU47731AS</t>
  </si>
  <si>
    <t>LU47737AL</t>
  </si>
  <si>
    <t>LU47737AM</t>
  </si>
  <si>
    <t>LU47737AS</t>
  </si>
  <si>
    <t>LU47710L</t>
  </si>
  <si>
    <t>LU47711L</t>
  </si>
  <si>
    <t>LU47713L</t>
  </si>
  <si>
    <t>LU47540GP</t>
  </si>
  <si>
    <t>LU47542GP</t>
  </si>
  <si>
    <t>LU47544GP</t>
  </si>
  <si>
    <t>LU47548GP</t>
  </si>
  <si>
    <t>LU47540LP</t>
  </si>
  <si>
    <t>LU47542LP</t>
  </si>
  <si>
    <t>LU47544LP</t>
  </si>
  <si>
    <t>LU47546LP</t>
  </si>
  <si>
    <t>LU47548LP</t>
  </si>
  <si>
    <t>LU47499C65AP</t>
  </si>
  <si>
    <t>LU47499C75AP</t>
  </si>
  <si>
    <t>LU47499C86AP</t>
  </si>
  <si>
    <t>LU47499C63AP</t>
  </si>
  <si>
    <t>LU47499C83AP</t>
  </si>
  <si>
    <t>LU4TOU1</t>
  </si>
  <si>
    <t>LU4TOU3</t>
  </si>
  <si>
    <t>LU4TOU2</t>
  </si>
  <si>
    <t>LU4COD1</t>
  </si>
  <si>
    <t>LU4COD3</t>
  </si>
  <si>
    <t>LU42067</t>
  </si>
  <si>
    <t>LU42065</t>
  </si>
  <si>
    <t>LU42063</t>
  </si>
  <si>
    <t>LU47210</t>
  </si>
  <si>
    <t>LU47211</t>
  </si>
  <si>
    <t>LU47212</t>
  </si>
  <si>
    <t>LU47213</t>
  </si>
  <si>
    <t>LU47214</t>
  </si>
  <si>
    <t>LU47215</t>
  </si>
  <si>
    <t>LU47217</t>
  </si>
  <si>
    <t>LU47220</t>
  </si>
  <si>
    <t>LU47221</t>
  </si>
  <si>
    <t>LU47222</t>
  </si>
  <si>
    <t>LU47223</t>
  </si>
  <si>
    <t>LU47224</t>
  </si>
  <si>
    <t>LU47225</t>
  </si>
  <si>
    <t>LU47226</t>
  </si>
  <si>
    <t>LU47227</t>
  </si>
  <si>
    <t>LU455235</t>
  </si>
  <si>
    <t>LU455233</t>
  </si>
  <si>
    <t>LU455234</t>
  </si>
  <si>
    <t>LU455231BSKAK</t>
  </si>
  <si>
    <t>LU41658</t>
  </si>
  <si>
    <t>LU41132</t>
  </si>
  <si>
    <t>LU41105</t>
  </si>
  <si>
    <t>LU41107</t>
  </si>
  <si>
    <t>LU41102</t>
  </si>
  <si>
    <t>LU49080BA12</t>
  </si>
  <si>
    <t>LU49080BA15</t>
  </si>
  <si>
    <t>LU49080BA20</t>
  </si>
  <si>
    <t>LU49080MA12</t>
  </si>
  <si>
    <t>LU49080MA15</t>
  </si>
  <si>
    <t>LU49080MA20</t>
  </si>
  <si>
    <t>LU49080AA12</t>
  </si>
  <si>
    <t>LU49080AA15</t>
  </si>
  <si>
    <t>LU49080AA20</t>
  </si>
  <si>
    <t>LU49006</t>
  </si>
  <si>
    <t>LU49004</t>
  </si>
  <si>
    <t>LU41136T9S09C13</t>
  </si>
  <si>
    <t>LU41131T9S09C13</t>
  </si>
  <si>
    <t>LU41710T9S09C13</t>
  </si>
  <si>
    <t>LU41143T9S09C13</t>
  </si>
  <si>
    <t>LU41144T9S09C13</t>
  </si>
  <si>
    <t>LU41741T9S09C13</t>
  </si>
  <si>
    <t>LU41766T9S09C13</t>
  </si>
  <si>
    <t>LU41755T9S09C13</t>
  </si>
  <si>
    <t>LU41742T9S09C13</t>
  </si>
  <si>
    <t>LU4SBANCO</t>
  </si>
  <si>
    <t>Cartelliera in lamiera a 20 caselle con serratura a cilindro 90x36x200h</t>
  </si>
  <si>
    <t>BPSA35</t>
  </si>
  <si>
    <t>MABLM360Q</t>
  </si>
  <si>
    <t>Scaffale biblioteca bifronte curvo in metallo con 10 ripiani regolabili 72x53x200h</t>
  </si>
  <si>
    <t>Scaffale biblioteca bifronte curvo componibile in metallo con 10 ripiani regolabili 72x53x200h</t>
  </si>
  <si>
    <t>Scaffale biblioteca bifronte curvo in metallo con 8 ripiani regolabili 72x53x150h</t>
  </si>
  <si>
    <t>Scaffale biblioteca bifronte curvo componibile in metallo con 8 ripiani regolabili 72x53x200h</t>
  </si>
  <si>
    <t>SP01307</t>
  </si>
  <si>
    <t>Panca spogliatoio con 6 appendiabiti 200x40x185h</t>
  </si>
  <si>
    <t>ICS100</t>
  </si>
  <si>
    <t>AR212</t>
  </si>
  <si>
    <t>LOCKER IN METALLO A 12 ANTE</t>
  </si>
  <si>
    <t>AR208</t>
  </si>
  <si>
    <t>LOCKER IN METALLO A 8 ANTE</t>
  </si>
  <si>
    <t>AR279</t>
  </si>
  <si>
    <t>LOCKER IN METALLO A 9 ANTE</t>
  </si>
  <si>
    <t>AR276</t>
  </si>
  <si>
    <t>AR273</t>
  </si>
  <si>
    <t>LOCKER IN METALLO A 3 ANTE</t>
  </si>
  <si>
    <t>Locker a 3 ante in metallo 42x50x180h. Dimensioni del singolo vano 41x47x53h</t>
  </si>
  <si>
    <t>Locker a 8 ante in metallo 81x50x180h. Dimensioni del singolo vano 38x47x53h</t>
  </si>
  <si>
    <t>Locker a 9 ante in metallo 120x50x180h. Dimensioni del singolo vano 38x47x53h</t>
  </si>
  <si>
    <t>Locker a 8 ante in metallo 81x50x180h. Dimensioni del singolo vano 38x47x40h</t>
  </si>
  <si>
    <t xml:space="preserve">Locker a 12 ante in metallo 120x50x180h. Dimensioni del singolo vano 38x47x40h
</t>
  </si>
  <si>
    <t>Locker a 2 ante in metallo 42x50x180h. Dimensioni del singolo vano 41x47x80h</t>
  </si>
  <si>
    <t>Locker a 4 ante in metallo 120x50x180h. Dimensioni del vano 41/21x48x114h</t>
  </si>
  <si>
    <t>Locker a 4 ante in metallo 42x50x180h. Dimensioni del vano 41x47x40h</t>
  </si>
  <si>
    <t>Seduta morbida componibile curva in poliuretano espanso con piedini 100x50x45h</t>
  </si>
  <si>
    <t>Seduta morbida componibile a forma di rettangolo in poliuretano espanso con piedini 102x42x45h</t>
  </si>
  <si>
    <t>Seduta morbida componibile angolare in poliuretano espanso con piedini 130x65x45h</t>
  </si>
  <si>
    <t>POUF ESA CON PIEDI</t>
  </si>
  <si>
    <t>Seduta morbida componibile esagonale in poliuretano espanso con piedini 50x57x45h</t>
  </si>
  <si>
    <t>POUF QUADRATO SMUSSO CON PIEDI</t>
  </si>
  <si>
    <t>Seduta morbida componibile a forma di quadrato smussato in poliuretano espanso con piedini 40x40x45h</t>
  </si>
  <si>
    <t>POUF RETTANGOLO SMUSSO CON PIEDI</t>
  </si>
  <si>
    <t>Seduta morbida componibile a forma di rettangolo smussato in poliuretano espanso con piedini 60x40x45h</t>
  </si>
  <si>
    <t>I visori ClassVR sono dispositivi autonomi, pronti per la classe, che offrono agli studenti un'esperienza VR altamente coinvolgente sotto il controllo dell'insegnante. A differenza di altri visori, ClassVR non richiede dispositivi aggiuntivi, come i telefoni. Tutto è completamente integrato nel dispositivo, rendendolo facile da usare e super affidabile anche per gli studenti più piccoli.</t>
  </si>
  <si>
    <t>La licenza al Portale ClassVR più il pass Avanti's World forniscono ai docenti un metodo alternativo e innovativo di insegnamento che coinvolge gli studenti e permette loro di aumentare le loro conoscenze e abilità.
Il Portale Cloud ClassVR raccoglie oltre 1000 contenuti  didattici di Realtà Virtuale, Aumentata e Mista allineati ai curricula italiani. Consente ai docenti di "pescare" i contenuti dalla libreria e riprodurre le esperienze virtuali sui visori degli studenti con un semplice "play" e agli insegnanti e agli studenti di creare, caricare e condividere i propri contenuti.</t>
  </si>
  <si>
    <t>ARMADIO A GIORNO (*)</t>
  </si>
  <si>
    <t>ARMADIO ANTE BATTENTI (*)</t>
  </si>
  <si>
    <t>ARMADIO ANTE SCORREVOLI (*)</t>
  </si>
  <si>
    <t>SOPRALZO ANTE SCORREVOLI (*)</t>
  </si>
  <si>
    <t>ARMADIO ANTE VETRO SCORREVOLI  (*)</t>
  </si>
  <si>
    <t>SOPRALZO ANTE VETRO SCORREVOLI (*)</t>
  </si>
  <si>
    <t>ARMADIO DI SICUREZZA (*)</t>
  </si>
  <si>
    <t>ARMADIO (*)</t>
  </si>
  <si>
    <t>SCAFFALE A GIORNO (*)</t>
  </si>
  <si>
    <t>TAVOLO RIBALTABILE (*)</t>
  </si>
  <si>
    <t>POLTRONCINA CON TAVOLETTA E BRACCIOLI (*)</t>
  </si>
  <si>
    <t>SEDIA IN FAGGIO A 5 RAZZE (*)</t>
  </si>
  <si>
    <t>SGABELLO IN FAGGIO A 5 RAZZE (*)</t>
  </si>
  <si>
    <t>POLTRONCINA IN PPL  (*)</t>
  </si>
  <si>
    <t>POLTRONCINA IN PPL CON BRACCIOLI (*)</t>
  </si>
  <si>
    <t>POLTRONCINA (*)</t>
  </si>
  <si>
    <t>POLTRONCINA CON BRACCIOLI (*)</t>
  </si>
  <si>
    <t xml:space="preserve"> POLTRONCINA GIREVOLE (*)</t>
  </si>
  <si>
    <t>POLTRONCINA GIREVOLE CON BRACCIOLI (*)</t>
  </si>
  <si>
    <t>54-12509P</t>
  </si>
  <si>
    <t>54-12530P</t>
  </si>
  <si>
    <t>54-20020P</t>
  </si>
  <si>
    <t>ARMADIO DIGITAL BOARD (*)</t>
  </si>
  <si>
    <t>CARRELLO MAKERHUB (*)</t>
  </si>
  <si>
    <t>CARRELLO PLUS CON 12 VASCHETTE (*)</t>
  </si>
  <si>
    <t>CARRELLO DOUBLE CON 4 VASCHETTE (*)</t>
  </si>
  <si>
    <t>SCAFFALE LIBRERIA (*)</t>
  </si>
  <si>
    <t>MODULO ESPOSITORE (*)</t>
  </si>
  <si>
    <t>BIBLIOTECA VERONA MONOFACCIALE (*)</t>
  </si>
  <si>
    <t>BIBLIOTECA VERONA BIFACCIALE (*)</t>
  </si>
  <si>
    <t>BIBLIOTECA PAVIA MONOFACCIALE (*)</t>
  </si>
  <si>
    <t>BIBLIOTECA PAVIA BIFACCIALE (*)</t>
  </si>
  <si>
    <t>BIBLIOTECA TOBOOK MONOFACCIALE (*)</t>
  </si>
  <si>
    <t>BIBLIOTECA TOBOOK BIFACCIALE (*)</t>
  </si>
  <si>
    <t>BIBLIOTECA TOBOOK CURVO (*)</t>
  </si>
  <si>
    <t>ESPOSITORE A TORRE TRIS (*)</t>
  </si>
  <si>
    <t>ESPOSITORE POKER (*)</t>
  </si>
  <si>
    <t>CARRELLO FRISBEE (*)</t>
  </si>
  <si>
    <t>LIBRERIA BIFACCIALE VELA (*)</t>
  </si>
  <si>
    <t>ESPOSITORE MAXI A RIPIANI (*)</t>
  </si>
  <si>
    <t>ESPOSITORE MAXI (*)</t>
  </si>
  <si>
    <t>ESPOSITORE BIFACCIALE MAXI (*)</t>
  </si>
  <si>
    <t>LIBRERIA A TORRE (*)</t>
  </si>
  <si>
    <t>LIBRERIA PENSILE (*)</t>
  </si>
  <si>
    <t>LIBRERIA ESPOSITORE GRANDE (*)</t>
  </si>
  <si>
    <t>ESPOSITORE BIFACCIALE MINI (*)</t>
  </si>
  <si>
    <t>ESPOSITORE MINI (*)</t>
  </si>
  <si>
    <t>LIBRERIA BIFACCIALE FIOCCO (*)</t>
  </si>
  <si>
    <t>LIBRERIA ISOLA CON RUOTE (*)</t>
  </si>
  <si>
    <t>CONTENITORE PORTALIBRI ALTO A 2 SCOMPARTI (*)</t>
  </si>
  <si>
    <t>CONTENITORE PORTALIBRI ALTO A 3 SCOMPARTI (*)</t>
  </si>
  <si>
    <t>LIBRERIA A 3 SCOMPARTI (*)</t>
  </si>
  <si>
    <t>LIBRERIA A 9 SCOMPARTI (*)</t>
  </si>
  <si>
    <t>LIBRERIA ELEFANTE (*)</t>
  </si>
  <si>
    <t>CARRELLO PORTALIBRI (*)</t>
  </si>
  <si>
    <t>CONTENITORE PORTALIBRI (*)</t>
  </si>
  <si>
    <t>CONTENITORE PORTALIBRI A 2 SCOMPARTI (*)</t>
  </si>
  <si>
    <t>CONTENITORE PORTALIBRI A 4 SCOMPARTI (*)</t>
  </si>
  <si>
    <t>LIBRERIA MURALE VERTICALE (*)</t>
  </si>
  <si>
    <t>LIBRERIA MURALE ORIZZONTALE (*)</t>
  </si>
  <si>
    <t>MENSOLA CON FIANCHI (*)</t>
  </si>
  <si>
    <t>SCRIVANIA BRIDGE (*)</t>
  </si>
  <si>
    <t>SCRIVANIA PANEL (*)</t>
  </si>
  <si>
    <t>SCRIVANIA T-LEG (*)</t>
  </si>
  <si>
    <t>TAVOLO RIUNIONE (*)</t>
  </si>
  <si>
    <t>CASSETTIERA (*)</t>
  </si>
  <si>
    <t>RECEPTION (*)</t>
  </si>
  <si>
    <t>ARMADIO A GIORNO CON 2 RIPIANI (*)</t>
  </si>
  <si>
    <t>ARMADIO A GIORNO CON 3 RIPIANI (*)</t>
  </si>
  <si>
    <t>ARMADIO CON 2 ANTE E 3 VANI (*)</t>
  </si>
  <si>
    <t>ARMADIO CON 2 ANTE E 4 VANI (*)</t>
  </si>
  <si>
    <t>ARMADIO A GIORNO CON 4 RIPIANI (*)</t>
  </si>
  <si>
    <t>ARMADIO CON 2 ANTE E 5 VANI (*)</t>
  </si>
  <si>
    <t>CONTENITORE ANTE SCORREVOLI (*)</t>
  </si>
  <si>
    <t>LAVAGNA GESSI A CAVALLETTO (*)</t>
  </si>
  <si>
    <t>LAVAGNA BIANCA A CAVALLETTO (*)</t>
  </si>
  <si>
    <t>LAVAGNA A FOGLI MOBILI (*)</t>
  </si>
  <si>
    <t>PANCA CON APPENDIABITI (*)</t>
  </si>
  <si>
    <t>ATTACCAPANNI A COLONNA (*)</t>
  </si>
  <si>
    <t>LU47111</t>
  </si>
  <si>
    <t>Tavolo su ruote frenanti con piano sagomato 160x71x71/76/82h</t>
  </si>
  <si>
    <t>Seduta morbida a semicerchio in poliuretano espanso 200x40x50h</t>
  </si>
  <si>
    <t>Scaffale biblioteca bifronte componibile con 6 ripiani regolabili e reclinabili per presentazione riviste 90x60x120h</t>
  </si>
  <si>
    <t>Scaffale biblioteca bifronte con 6 ripiani regolabili e reclinabili per presentazione riviste 90x60x140h</t>
  </si>
  <si>
    <t>Scaffale biblioteca bifronte componibile con 6 ripiani regolabili e reclinabili per presentazione riviste 90x60x140h</t>
  </si>
  <si>
    <t>Scaffale biblioteca bifronte con 8 ripiani regolabili e reclinabili per presentazione riviste 90x60x170h</t>
  </si>
  <si>
    <t>Scaffale biblioteca bifronte componibile con 8 ripiani regolabili e reclinabili per presentazione riviste 90x60x170h</t>
  </si>
  <si>
    <t>Scaffale biblioteca bifronte con 10 ripiani regolabili e reclinabili per presentazione riviste 90x60x200h</t>
  </si>
  <si>
    <t>Scaffale biblioteca bifronte componibile con 10 ripiani regolabili e reclinabili per presentazione riviste 90x60x200h</t>
  </si>
  <si>
    <t>Isola trapezio composta da 1 modulo centrale alimentato con 2 Schucko e 6 USB e 6 tavoli trapezio larghezza 100 con struttura perimetrale e due ruote incassate per una più agevole modularità e flessibilità 185x210x71/76/82h</t>
  </si>
  <si>
    <t>54-30153</t>
  </si>
  <si>
    <t>FOTOCAMERA DIGITALE 12,1 MP</t>
  </si>
  <si>
    <t>Grazie al design resistente,  è perfetta per l'outdoor. La modalità di registrazione Photo/Video 4K e l'obiettivo da 600 mm/F2.8 ad alta velocità ti soddisferanno pienamente e ti consentiranno di cogliere anche le opportunità di scatto più sfuggenti. Zoom da 25-600 mm con F2.8 Full Range</t>
  </si>
  <si>
    <t>54-30154</t>
  </si>
  <si>
    <t>Puntatore per presentazioni con laser</t>
  </si>
  <si>
    <t>Carrello per monitor da 55" a 80"</t>
  </si>
  <si>
    <t>Telescopi e Microscopi</t>
  </si>
  <si>
    <t>54-30151</t>
  </si>
  <si>
    <t>54-30152</t>
  </si>
  <si>
    <t>54-14899</t>
  </si>
  <si>
    <t>TELESCOPIO SKYLINE PLUS 130S</t>
  </si>
  <si>
    <t>CANNOCCHIALE BLAZE BASE 25–75x</t>
  </si>
  <si>
    <t>MICROSCOPIO STEREO - TESTATA BINOCULARE - INGRANDIMENTO 40x</t>
  </si>
  <si>
    <t xml:space="preserve">Il telescopio Levenhuk Skyline PLUS 130S vi aiuterà a scoprire le bellezze dello spazio esterno e profondo. È perfetto per esplorare galassie, stelle doppie e singole, nebulose, ammassi globulari e aperti ed è eccellente anche per osservare i pianeti del sistema solare o la Luna. È adatto a osservazioni dettagliate di Marte, Venere, Saturno e Giove. Tutti gli accessori ottici necessari sono inclusi nel kit, per cui non dovrete acquistare nessun articolo aggiuntivo.
</t>
  </si>
  <si>
    <t>Il cannocchiale Blaze BASE 70 è un “vecchio” modello della serie ed è lo strumento con alto valore di apertura più potente. L’obiettivo ha un diametro di 70 cm e l’ingrandimento massimo raggiunge 75x. Con Blaze 70 BASE è possibile studiare qualsiasi oggetto lontano, quali uccelli, animali, architettura di edifici, macchinari in movimento e paesaggi naturali. Il kit include un piccolo treppiede da tavolo che sarà utile per le lunghe osservazioni senza muoversi.</t>
  </si>
  <si>
    <t>Il microscopio è uno strumento moderno con una distanza di lavoro lunga di 60 mm (2,4 pollici) e un ingrandimento massimo di 40x. Tale distanza di lavoro consente osservazioni di campioni relativamente grandi, come minerali, gioielli, monete e altri oggetti interessanti – non solo campioni piatti e vetrini sottili. L’ampia gamma di applicazioni consente di usare il microscopio come strumento educativo per diversi soggetti scientifici e di tecnologia industriale e lo rende il microscopio ideale per la scuola.</t>
  </si>
  <si>
    <t>Carrello ricarica 36 tablet 85x65x123h</t>
  </si>
  <si>
    <t>EPR037</t>
  </si>
  <si>
    <t>Stampante 3D</t>
  </si>
  <si>
    <t>La stampante 3D rappresenta una nuova pietra miliare nel campo dell’elettronica di consumo portando sulla scrivania di casa e uffi_x001F_cio la possibilità vedere realizzati veri e propri oggetti tridimensionali frutto della propria creatività o scaricati tra gli innumerevoli modelli presenti su internet. La stampante Hamlet 3D Desktop Printer permette di realizzare prototipi funzionanti e modelli finiti partendo da un semplice filo in plastica ABS o PLA. La stampante utilizza la tecnologia FDM (Fused Deposition Modeling) che consiste in un metodo innovativo di fabbricazione mediante la deposizione a caldo di un filamento di materiale termoplastico. La stampa 3D viene realizzata a partire da un modello tridimensionale creato con un programma di modellazione 3D o CAD opportunamente salvato in formato STL.</t>
  </si>
  <si>
    <t>EPR013</t>
  </si>
  <si>
    <t>Stampante Multifunzione a colori con scanner</t>
  </si>
  <si>
    <t xml:space="preserve">Velocità di stampa fino a 20 ppm, stampa fronte/retro automatica, stampa da mobile semplificata e una connettività Wi-Fi affidabile. </t>
  </si>
  <si>
    <t>54-30155</t>
  </si>
  <si>
    <t xml:space="preserve">CatchBox Plus - Sistema composto da 1 CatchBox, 1 Microfono Clip, 1 caricatore wireless e 1 dock </t>
  </si>
  <si>
    <t>Con CatchBox puoi dotare le tue aule Agorà con un sistema di micofoni coinvolgente. La CatchBox contiene un microfono e grazie alla sua forma a dado è semplice da passare da uno studente all'altro favorendo dibattito e inclusione.</t>
  </si>
  <si>
    <t>INFSMXV4</t>
  </si>
  <si>
    <t>Monitor interattivo SMART MX V4 65"</t>
  </si>
  <si>
    <t xml:space="preserve"> completo di piattaforma formativa, Wifi e staffa</t>
  </si>
  <si>
    <t>Staffa a muro per Monitor interattivo SMART MX V4 65"</t>
  </si>
  <si>
    <r>
      <t xml:space="preserve">Diagonale di 65” - Tecnologia HyPr TouchTM con IR avanzato - Risoluzione 3840x2160 @ 60 Hz - Luminosità 400 cd/mq - Tempo di risposta 8 ms - Angolo di visuale 178° (H)/178° (V) Multitouch con 20 tocchi -Modulo Smart IQ Integrato: Sistema Operativo Android 11.0, RAM 8 GB, ROM 32 GB. Software in dotazione: Smart Notebook, Smart Remote
Management, Smart Ink. 5 anni di garanzia. Comprensivo di cavo USB. </t>
    </r>
    <r>
      <rPr>
        <b/>
        <u/>
        <sz val="8"/>
        <rFont val="Open Sans"/>
      </rPr>
      <t>Attenzione: staffa a muro non inclusa</t>
    </r>
  </si>
  <si>
    <t>INFSPLB890-IS</t>
  </si>
  <si>
    <t>Carrello ricarica tablet/notebook/chromebook</t>
  </si>
  <si>
    <t>54-30157</t>
  </si>
  <si>
    <t>Case di ricarica da banco per 12 dispositivi</t>
  </si>
  <si>
    <t>Contenitore di ricarica da banco per 12 dispositivi</t>
  </si>
  <si>
    <t>Piattaforma Kubo Play Classroom - Licenza 3 anni</t>
  </si>
  <si>
    <t>Piattaforma Kubo Play School - Licenza 3 anni</t>
  </si>
  <si>
    <t>54-30158-3</t>
  </si>
  <si>
    <t>54-30159-3</t>
  </si>
  <si>
    <t>KUBO PLAY è una piattaforma di codifing digitale che coinvolge i bambini a scuola e a casa. Composto da oltre 100 attività, insegna il coding e la matematica in modo semplice e coinvolgente. Licenza per 1 classe fino a 35 studenti</t>
  </si>
  <si>
    <t>KUBO PLAY è una piattaforma di codifing digitale che coinvolge i bambini a scuola e a casa. Composto da oltre 100 attività, insegna il coding e la matematica in modo semplice e coinvolgente. Licenza per 1 scuola fino a 100 studenti</t>
  </si>
  <si>
    <t>CARRELLO PORTA MONITOR SU RUOTE CON MENSOLA</t>
  </si>
  <si>
    <t>54-14901</t>
  </si>
  <si>
    <t>MICROSCOPIO DIGITALE CON SCHERMO INGR. 10-300x</t>
  </si>
  <si>
    <t>Il microscopio digitale è adatto al lavoro con minuterie per gioielli, schede elettroniche, minerali, monete e sezioni di metalli. Questo microscopio si rivela utile anche per l’uso domestico, ad esempio per l’esame di insetti e piante. Il microscopio è dotato di uno schermo LCD, grazie al quale è possibile ridurre l’affaticamento della vista durante le osservazioni prolungate e che risulta più comodo rispetto all’uso di un classico oculare da microscopio.</t>
  </si>
  <si>
    <t>LU47748P001</t>
  </si>
  <si>
    <t>Isola trapezio composta da 1 modulo centrale alimentato con 2 Schucko e 6 USB e 6 tavoli trapezio larghezza 85 con struttura perimetrale e due ruote incassate per una più agevole modularità e flessibilità 185x160x71/76/82h</t>
  </si>
  <si>
    <t>LU47650AR</t>
  </si>
  <si>
    <t>LU47650ARCAS</t>
  </si>
  <si>
    <t>Document camera</t>
  </si>
  <si>
    <t>Sedie da esterno</t>
  </si>
  <si>
    <t>54-40015</t>
  </si>
  <si>
    <t>Carrello ricarica 36 tablet 70x70x100h</t>
  </si>
  <si>
    <t>54-40016</t>
  </si>
  <si>
    <t>EPR041</t>
  </si>
  <si>
    <t>Stampante Multifunzione Laser a colori</t>
  </si>
  <si>
    <t>Stampante HP 150nw fromato A4. Tempo stampa prima pagina colore : 25,3 sec Durata MAX toner B/N : 1.000 pagg at 5% Durata MAX toner Colore : 700 Duty cycle mensile : 20.000 pagg.</t>
  </si>
  <si>
    <t>EPR036</t>
  </si>
  <si>
    <t>e-book reader PocketBook</t>
  </si>
  <si>
    <t>Supporto file DRM (Digital Rights Management) : Sì
Orientamento schermo orizz./vert. : Sì
Dimensione carattere regolabile : Sì
Dimensioni : 6 ’’
Touchscreen : Sì
Capacità memoria interna : 8 GB
Slot memory card : Sì</t>
  </si>
  <si>
    <t>Licenza decennale da installare su singolo dispositivo. Include un pacchetto di software Mozaik per la lavagna interattiva, per ampliare gli strumenti didattici versatili con illustrazioni, animazioni e possibilità interessanti per le presentazioni. È possibile disegnare e dipingere, inserire immagini e contenuti interattivi (3D, video, audio, flash, ecc), nei quaderni del programma. Da installare con OPS Windows (v7 o superiore).</t>
  </si>
  <si>
    <t>Licenza decennale da installare su singolo dispositivo. Offre gli stessi contenuti di MozaBook Classroom (cod. 54-40016) ma tradotte in lingue diverse (incluso italiano), per fare didattica anche in inglese, francese, tedesco, spagnolo, e altre 30 lingue straniere</t>
  </si>
  <si>
    <t>Licenza decennale per singolo insegnante, il quale può accedere ai contenuti mozaBook e alla piattaforma educativa online mozaWeb da PC, tablet, o monitor interattivo (un dispositivo alla volta).</t>
  </si>
  <si>
    <t>Mozaik Teacher (insegnante/10 anni)</t>
  </si>
  <si>
    <t>Mozaik Student (studente/10 anni)</t>
  </si>
  <si>
    <t>MozaBook Classroom Multilingua (10 anni)</t>
  </si>
  <si>
    <t>MozaBook Classroom (10 anni)</t>
  </si>
  <si>
    <t>Licenza decennale, acquisto minimo 10 licenze. Ogni licenza è associata a un singolo studente, per avere accesso completo ai contenuti interattivi (scene 3D e video educativi) e alle applicazioni educative sia in mozaBook che su mozaWeb dai propri dispositivi (un dispositivo alla volta). Ci si può collegare anche da casa per svolgere gli esercizi assegnati per compito dal docente.</t>
  </si>
  <si>
    <t>Tavolo con vano porta monitor touch integrato con 4 gambe dotate di ruote frenanti 120x80x54/64/71h. MONITOR ESCLUSO</t>
  </si>
  <si>
    <t>Tavolo con vano porta monitor touch integrato con 4 gambe dotate di ruote frenanti 160x80x54/64/71h. MONITOR ESCLUSO</t>
  </si>
  <si>
    <t>Tavolo con vano porta monitor  touch integrato con 4 gambe dotate di ruote frenanti 180x80x54/64/71h. MONITOR ESCLUSO</t>
  </si>
  <si>
    <t>54-40019</t>
  </si>
  <si>
    <t>54-40020</t>
  </si>
  <si>
    <t>54-40021</t>
  </si>
  <si>
    <t>INV481A71001</t>
  </si>
  <si>
    <t>CARRELLO REGOLABILE IN ALTEZZA PER MONITOR 75"</t>
  </si>
  <si>
    <t>INV487A03</t>
  </si>
  <si>
    <t>CARRELLO/TAVOLO MOTORIZZATO INCLINABILE 90°</t>
  </si>
  <si>
    <t>LU44070S99A99A</t>
  </si>
  <si>
    <t>TextHelp Read&amp;Write</t>
  </si>
  <si>
    <t>TextHelp Equatio</t>
  </si>
  <si>
    <t>Software multi-piattaforma che offre strumenti di supporto alla lettura (incluso screan reader) e alla scrittura (inclusa digitazione vocale). Licenza di 3 anni.</t>
  </si>
  <si>
    <t>TextHelp OrbitNote</t>
  </si>
  <si>
    <t>Software multi-piattaforma che offre strumenti di supporto allo studio matematica, in particolare per la produzione di espressioni matematiche. Include database con formule geometriche e scientifiche, e un sistema di conversione da scrittura a mano libera (ad es. da touchpad) a formula sullo schermo. Licenza di 3 anni.</t>
  </si>
  <si>
    <t>Una app che permette di leggere e modificare (con evidenziazioni, note e appunti) un file PDF condivisibile, in modo facile e immediato</t>
  </si>
  <si>
    <t>54-15875</t>
  </si>
  <si>
    <t>54-15876</t>
  </si>
  <si>
    <t>54-15877</t>
  </si>
  <si>
    <t>Modulo verticale cubetto con 4 vani 41x30x161h</t>
  </si>
  <si>
    <t>Modulo verticale cubetto con 5 vani 41x30x200h</t>
  </si>
  <si>
    <t>LU41331</t>
  </si>
  <si>
    <t>Tavolo multiuso con gambe diametro 40 130x65x71/76/82h</t>
  </si>
  <si>
    <t>54-40018</t>
  </si>
  <si>
    <t>Webcam</t>
  </si>
  <si>
    <t>Webcam Asus C3 full HD 1080p Wide Angle Lens, connessione USB 2.0</t>
  </si>
  <si>
    <t>54-40012</t>
  </si>
  <si>
    <t>Mouse con filo</t>
  </si>
  <si>
    <t>Mouse con cavo a 2 pulsanti e rotella di scorrimento, connessione USB, tracking ottico</t>
  </si>
  <si>
    <t>54-40017</t>
  </si>
  <si>
    <t>Cuffia LINK con due auricolari e microfono, con un connettore 3,5mm. Con controllo volume integrato nel filo. Plug and play, facile utilizzo, si collega rapidamente. Lunghezza cavo mt 1,80</t>
  </si>
  <si>
    <t>Cuffia con microfono e filo</t>
  </si>
  <si>
    <t>54-40008</t>
  </si>
  <si>
    <t>Leggio musicale Tiger in metallo dim. 48x33 piano regolabile altezza 64-120 cm con custodia</t>
  </si>
  <si>
    <t>Leggio per spartiti musicali</t>
  </si>
  <si>
    <t>Notebook Lenovo/Acer/Hp/Acer professionale</t>
  </si>
  <si>
    <t>Notebook Lenovo/Acer/Hp/Acer base</t>
  </si>
  <si>
    <t>Notebook Lenovo/Acer/Hp/Acer prestazioni elevate</t>
  </si>
  <si>
    <t>Notebook 15,6" - R3/i3,8GB,256 GB, W11</t>
  </si>
  <si>
    <t>Notebook 15,6", i7, 8Gb, 512Gb, W11</t>
  </si>
  <si>
    <t>Notebook 15,6",R5/i5,8Gb,256Gb, W11</t>
  </si>
  <si>
    <t>DC45401</t>
  </si>
  <si>
    <t>DC45401-8</t>
  </si>
  <si>
    <t>DC45401-12</t>
  </si>
  <si>
    <t>DC45401-24</t>
  </si>
  <si>
    <t>DC45400</t>
  </si>
  <si>
    <t>DC45400-8</t>
  </si>
  <si>
    <t>DC45400-12</t>
  </si>
  <si>
    <t>DC45400-24</t>
  </si>
  <si>
    <t>LEGO® Education - BricQ Motion™ Essential - Set per 2 studenti</t>
  </si>
  <si>
    <t>LEGO® Education - BricQ Motion™ Essential - Set per 8 studenti</t>
  </si>
  <si>
    <t>LEGO® Education - BricQ Motion™ Essential - Set per 12 studenti</t>
  </si>
  <si>
    <t>LEGO® Education - BricQ Motion™ Essential - Set per 24 studenti</t>
  </si>
  <si>
    <t>LEGO® Education - BricQ Motion™ Prime - Set per 24 studenti</t>
  </si>
  <si>
    <t>LEGO® Education - BricQ Motion™ Prime - Set per 2 studenti</t>
  </si>
  <si>
    <t>LEGO® Education - BricQ Motion™ Prime - Set per 8 studenti</t>
  </si>
  <si>
    <t>LEGO® Education - BricQ Motion™ Prime - Set per 12 studenti</t>
  </si>
  <si>
    <t>8x 2000481
4x 45401</t>
  </si>
  <si>
    <t>12x 2000481
6x 45401</t>
  </si>
  <si>
    <t>24x 2000481
12x 45401</t>
  </si>
  <si>
    <t>8x 2000480
4x 45400</t>
  </si>
  <si>
    <t>12x 2000480
6x 45400</t>
  </si>
  <si>
    <t>24x 2000480
12x 45400</t>
  </si>
  <si>
    <t>Il set LEGO® Education BricQ Motion Essential coinvolge gli studenti di grado K-5 nell'esplorazione della scienza fisica all'interno di un contesto sportivo. BricQ Motion aiuta a promuovere la comprensione di forze, movimento e interazioni fornendo semplici esperienze di apprendimento pratico senza la necessità della tecnologia. Sono incluse istruzioni per la costruzione stampate ed elementi sostitutivi per una facile gestione della classe.</t>
  </si>
  <si>
    <t>Questo set da 562 pezzi include un'ampia scelta di elementi speciali, qualiingranaggi, ruote, sfere, pesi e pneumatici, 4 minifigure e altro ancora, mentre i vassoi di smistamento codificati da colori facilitano il processo di costruzione e rendono veloce ed efficiente il riordino alla fine della lezione. Include inoltre elementi sostitutivi e istruzioni di montaggio stampate con idee e suggerimenti che aiutano gli alunni a scoprire e studiare la fisica in azione.</t>
  </si>
  <si>
    <t>MLOL Scuola Community (3 anni)</t>
  </si>
  <si>
    <t>MLOL - Prestiti Ebook e Audiolibri in download</t>
  </si>
  <si>
    <r>
      <t xml:space="preserve">Credito a consumo: ogni volta che uno studente o insegnante effettua un prestito viene scalato il relativo costo da questo budget (il costo medio di un prestito è di 1,50 €). La collezione MLOL Scuola offre un catalogo di oltre 80.000 di titoli preselezionati e filtrati con contenuti adeguati per la scuola e gli studenti. Il budget non ha scadenza. </t>
    </r>
    <r>
      <rPr>
        <b/>
        <u/>
        <sz val="8"/>
        <color theme="1"/>
        <rFont val="Open Sans"/>
      </rPr>
      <t>ATTENZIONE: NECESSITA DI MLOL Scuola Community</t>
    </r>
  </si>
  <si>
    <t>MLOL - Edicola PressReader (3 anni)</t>
  </si>
  <si>
    <r>
      <t xml:space="preserve">Licenza triennale 7.000 quotidiani e riviste da tutto il mondo con PressReader. Non c'è un limite al numero di utenti contemporanei che possono consultare la stessa risorsa, né al numero di pubblicazioni consultabili. </t>
    </r>
    <r>
      <rPr>
        <b/>
        <u/>
        <sz val="8"/>
        <color theme="1"/>
        <rFont val="Open Sans"/>
      </rPr>
      <t>ATTENZIONE: NECESSITA DI MLOL Scuola Community</t>
    </r>
  </si>
  <si>
    <r>
      <t xml:space="preserve">Licenza triennale. Creazione di un portale MLOL Scuola personalizzato con nome e logo dell'istituto, utenti registrabili illimitati, collezione di 3.000.000 di oggetti digitali liberamente accessibili. </t>
    </r>
    <r>
      <rPr>
        <b/>
        <u/>
        <sz val="8"/>
        <color theme="1"/>
        <rFont val="Open Sans"/>
      </rPr>
      <t>ATTENZIONE: SCEGLIERE ALMENO 1 PACCHETTO TRA I 3 SUCCESSIVI</t>
    </r>
  </si>
  <si>
    <t>MLOL - Audiolibri in streaming (3 anni)</t>
  </si>
  <si>
    <r>
      <t xml:space="preserve">Licenza triennale. 800 classici della letteratura con Il Narratore, senza limiti. </t>
    </r>
    <r>
      <rPr>
        <b/>
        <u/>
        <sz val="8"/>
        <color theme="1"/>
        <rFont val="Open Sans"/>
      </rPr>
      <t>ATTENZIONE: NECESSITA DI MLOL Scuola Community</t>
    </r>
  </si>
  <si>
    <t>54-15827</t>
  </si>
  <si>
    <t>54-15828</t>
  </si>
  <si>
    <t>54-15829</t>
  </si>
  <si>
    <t>54-15830</t>
  </si>
  <si>
    <t>Panchina da esterno smart dotata di 4 porte ricarica USB, pannello di ricarica fotovoltaico, illuminazione nottura a LED, kit di ricarica wireless 180x60x100h</t>
  </si>
  <si>
    <t>VA</t>
  </si>
  <si>
    <t>Seduta morbida a forma di virgola in poliuretano espanso 96x68x46h</t>
  </si>
  <si>
    <t xml:space="preserve">Armadio con 9 ante, interno 9 vani su ruote frenanti e retrofinito per essere disposto a centro stanza 104x46x108h </t>
  </si>
  <si>
    <t>EPR001</t>
  </si>
  <si>
    <t>Tablet Android 10" RAM 3GB  SSD 32GB</t>
  </si>
  <si>
    <t>Schermo 10", CPU octa-core, sistema operativo Android 11 o superiore, WiFi e Bluetooth, RAM 3GB, ROM 32GB.</t>
  </si>
  <si>
    <t>54-50023</t>
  </si>
  <si>
    <t>Dispositivo OPS per monitor Promethean Nickel</t>
  </si>
  <si>
    <t>Open Pluggable Specification (OPS) con Intel i5 per Windows, RAM 8GB, SSD 256 GB, scheda grafica dedicata</t>
  </si>
  <si>
    <t>da abbinare a INFSMXV4</t>
  </si>
  <si>
    <t>TAVOLO TRAPEZIO (*)</t>
  </si>
  <si>
    <t>MODULO CENTRALE ALIMENTATO (*)</t>
  </si>
  <si>
    <t>ISOLA TRAPEZIO ALIMENTATA (*)</t>
  </si>
  <si>
    <t>MODULO CENTRALE (*)</t>
  </si>
  <si>
    <t>MODULO CENTRALE CON CASSETTI (*)</t>
  </si>
  <si>
    <t>TAVOLO MEZZO ARCO (*)</t>
  </si>
  <si>
    <t>TAVOLO ARCO (*)</t>
  </si>
  <si>
    <t>MODULO ALIMENTATO TONDO (*)</t>
  </si>
  <si>
    <t>ISOLA MEZZO ARCO ALIMENTATA (*)</t>
  </si>
  <si>
    <t>ISOLA ARCO ALIMENTATA (*)</t>
  </si>
  <si>
    <t>MODULO CENTRALE TONDO (*)</t>
  </si>
  <si>
    <t>MODULO CENTRALE TONDO CON CASSETTI (*)</t>
  </si>
  <si>
    <t>BANCO "40" MONOPOSTO (*)</t>
  </si>
  <si>
    <t>TAVOLO CODING (*)</t>
  </si>
  <si>
    <t>TAVOLO STEM QUADRATO (*)</t>
  </si>
  <si>
    <t>TAVOLO MULTIUSO (*)</t>
  </si>
  <si>
    <t>TAVOLO SAGOMATO (*)</t>
  </si>
  <si>
    <t>TAVOLO QUADRATO (*)</t>
  </si>
  <si>
    <t>BANCO A SPICCHIO RIBALTABILE (*)</t>
  </si>
  <si>
    <t>RUOTA PER TAVOLI (*)</t>
  </si>
  <si>
    <t>TAVOLO SU RUOTE (*)</t>
  </si>
  <si>
    <t>POSTAZIONE INFORMATICA MULTIMEDIALE (*) (*)</t>
  </si>
  <si>
    <t>CATTEDRA CON CONTENITORE (*)</t>
  </si>
  <si>
    <t>CATTEDRA (*)</t>
  </si>
  <si>
    <t>POSTAZIONE SCRIVI IN PIEDI (*)</t>
  </si>
  <si>
    <t>SEDIA FAGGIO PORTAZAINO (*)</t>
  </si>
  <si>
    <t>SEDIA ADRIA (*)</t>
  </si>
  <si>
    <t>SEDIA ADRIA SU RUOTE (*)</t>
  </si>
  <si>
    <t>SEDIA SEDILE SCHIENALE IN PPL (*)</t>
  </si>
  <si>
    <t>SEDIA ARIES (*)</t>
  </si>
  <si>
    <t>POLTRONCINA IN FAGGIO (*)</t>
  </si>
  <si>
    <t>ARMADIO DIGITAL BOARD (*) (*)</t>
  </si>
  <si>
    <t>ARMADIO SU RUOTE (*)</t>
  </si>
  <si>
    <t>MODULO CURVO (*)</t>
  </si>
  <si>
    <t>ARMADIO 2 ANTE 4 VASCHETTE (*)</t>
  </si>
  <si>
    <t>ARMADIO 2 ANTE 3 VANI (*)</t>
  </si>
  <si>
    <t>ARMADIO CON ANTE SU RUOTE (*)</t>
  </si>
  <si>
    <t>ARMADIO 12 VASCHETTE (*)</t>
  </si>
  <si>
    <t>ARMADIO CON ANTE (*)</t>
  </si>
  <si>
    <t>LOCKER (*)</t>
  </si>
  <si>
    <t>MODULO ORIZZONTALE CON MORBIDO (*)</t>
  </si>
  <si>
    <t>ARMADIO CON VASCHETTE (*)</t>
  </si>
  <si>
    <t>SERRATURA PER ARMADI CON ANTE (*)</t>
  </si>
  <si>
    <t>AGORA' CON CUSCINI (*)</t>
  </si>
  <si>
    <t>AGORA' CON CUSCINI E CASSETTI (*)</t>
  </si>
  <si>
    <t>SCAFFALE LIBRERIA SU RUOTE (*) (*)</t>
  </si>
  <si>
    <t>SCAFFALE LIBRERIA (*) (*)</t>
  </si>
  <si>
    <t>MORBIDO CURVO (*)</t>
  </si>
  <si>
    <t>MORBIDO DRITTO (*)</t>
  </si>
  <si>
    <t>MORBIDO QUADRATO (*)</t>
  </si>
  <si>
    <t>CUSCINONE (*)</t>
  </si>
  <si>
    <t>ARMADIO CON 2 ANTE E 6 VANI (*)</t>
  </si>
  <si>
    <t>ARMADIO A GIORNO CON 9 VANI (*)</t>
  </si>
  <si>
    <t>ARMADIO CON 9 ANTE E 9 VANI (*)</t>
  </si>
  <si>
    <t>ARMADIO A GIORNO CON 12 VANI (*)</t>
  </si>
  <si>
    <t>ARMADIO A GIORNO CON 5 VANI (*)</t>
  </si>
  <si>
    <t>ARMADIO A GIORNO CON 4 VANI E DUE CASSETTI (*)</t>
  </si>
  <si>
    <t>ARMADIO A GIORNO CON 7 VANI (*)</t>
  </si>
  <si>
    <t>ARMADIO CON 24 VASCHETTE (*)</t>
  </si>
  <si>
    <t>ARMADIO CON 12 VASCHETTE E 3 VANI (*)</t>
  </si>
  <si>
    <t>ARMADIO A 2 ANTE CON 4 VASCHETTE E 6 VANI (*)</t>
  </si>
  <si>
    <t>ARMADIO A GIORNO CON 3 VANI (*)</t>
  </si>
  <si>
    <t>ARMADIO CON 1 ANTA E 2 RIPIANI (*)</t>
  </si>
  <si>
    <t>ARMADIO AD ANGOLO CON 2 RIPIANI (*)</t>
  </si>
  <si>
    <t>ARMADIO CON 2 ANTE VETRO E 3 RIPIANI (*)</t>
  </si>
  <si>
    <t>ARMADIO A GIORNO CON 6 RIPIANI (*)</t>
  </si>
  <si>
    <t>ARMADIO CON 1 ANTA E 8 VANI (*)</t>
  </si>
  <si>
    <t>ARMADIO A GIORNO CON 7 VANI E DUE CASSETTI (*)</t>
  </si>
  <si>
    <t>ARMADIO CON 36 VASCHETTE (*)</t>
  </si>
  <si>
    <t>ARMADIO CON 18 VASCHETTE (*)</t>
  </si>
  <si>
    <t>ARMADIO A GIORNO CON 6 VANI (*)</t>
  </si>
  <si>
    <t>ARMADIO CON 3 ANTE E 9 VANI (*)</t>
  </si>
  <si>
    <t>ARMADIO CON 6 ANTE E 6 VANI (*)</t>
  </si>
  <si>
    <t>ARMADIO CON 6 ANTE E 9 VANI (*)</t>
  </si>
  <si>
    <t>ARMADIO CON 10 ANTE E 10 VANI (*)</t>
  </si>
  <si>
    <t>ARMADIO A GIORNO CON 10 VANI (*)</t>
  </si>
  <si>
    <t>ARMADIO CON 2 ANTE E 2 VANI (*)</t>
  </si>
  <si>
    <t>ARMADIO CON 5 ANTE E 5 VANI (*)</t>
  </si>
  <si>
    <t>ARMADIO CON 2 ANTE VETRO E 4 RIPIANI (*)</t>
  </si>
  <si>
    <t>ARMADIO CON 2 ANTE E 10 VANI (*)</t>
  </si>
  <si>
    <t>ARMADIO CON 2 ANTE BASSE E 5 VANI (*)</t>
  </si>
  <si>
    <t>ARMADIO A GIORNO CON 18 VANI (*)</t>
  </si>
  <si>
    <t>ARMADIO CON 4 ANTE E 12 VANI (*)</t>
  </si>
  <si>
    <t>ARMADIO CON 2 ANTE BASSE E 12 VANI (*)</t>
  </si>
  <si>
    <t>ARMADIO CON 2 ANTE E 5 VANI E ATTACCAPANNI (*)</t>
  </si>
  <si>
    <t>ARMADIO CON 2 ANTE E ATTACCAPANNI (*)</t>
  </si>
  <si>
    <t>ARMADIO A GIORNO CON 16 VANI (*)</t>
  </si>
  <si>
    <t>ARMADIO CON 1 ANTA E 6 VANI (*)</t>
  </si>
  <si>
    <t>ARMADIO CON 48 VASCHETTE BASSE (*)</t>
  </si>
  <si>
    <t>MODULO VERTICALE 1 VANO (*)</t>
  </si>
  <si>
    <t>MODULO VERTICALE 2 VANI (*)</t>
  </si>
  <si>
    <t>MODULO VERTICALE 3 VANI (*)</t>
  </si>
  <si>
    <t>MODULO VERTICALE 4 VANI (*)</t>
  </si>
  <si>
    <t>MODULO VERTICALE 5 VANI (*)</t>
  </si>
  <si>
    <t>MODULO ORIZZONTALE 2 VANI (*)</t>
  </si>
  <si>
    <t>MODULO ORIZZONTALE 3 VANI (*)</t>
  </si>
  <si>
    <t>MODULO ORIZZONTALE 4 VANI (*)</t>
  </si>
  <si>
    <t>MODULO 2X2 VANI (*)</t>
  </si>
  <si>
    <t>MODULO 3X2 VANI (*)</t>
  </si>
  <si>
    <t>MODULO 4X2 VANI (*)</t>
  </si>
  <si>
    <t>MODULO VERTICALE 1 ANTA 1 VANO (*)</t>
  </si>
  <si>
    <t>MODULO VERTICALE 2 ANTE 2 VANI (*)</t>
  </si>
  <si>
    <t>MODULO VERTICALE 3 ANTE 3 VANI (*)</t>
  </si>
  <si>
    <t>MODULO VERTICALE 4 ANTE 4VANI (*)</t>
  </si>
  <si>
    <t>MODULO VERTICALE 5 ANTE 5 VANI (*)</t>
  </si>
  <si>
    <t>MODULO ORIZZONTALE 2 ANTE 2VANI (*)</t>
  </si>
  <si>
    <t>MODULO ORIZZONTALE 3 ANTE 2VANI (*)</t>
  </si>
  <si>
    <t>MODULO ORIZZONTALE 4 ANTE 4VANI (*)</t>
  </si>
  <si>
    <t>MODULO 2X2 ANTE (*)</t>
  </si>
  <si>
    <t>MODULO 3X2 ANTE (*)</t>
  </si>
  <si>
    <t>MODULO 4X2 ANTE (*)</t>
  </si>
  <si>
    <t>ARMADIO PORTA CELLULARI (*)</t>
  </si>
  <si>
    <t>TAVOLO ESAGONALE (*)</t>
  </si>
  <si>
    <t>TAVOLO MULTIUSO QUADRATO (*)</t>
  </si>
  <si>
    <t>TAVOLO MULTIUSO RETTANGOLARE (*)</t>
  </si>
  <si>
    <t>TAVOLO TRIANGOLO (*)</t>
  </si>
  <si>
    <t>TAVOLO SPICCHIO (*)</t>
  </si>
  <si>
    <t>TAVOLO TONDO (*)</t>
  </si>
  <si>
    <t>TAVOLO SEMICERCHIO (*)</t>
  </si>
  <si>
    <t>TAVOLO TETRAGONO (*)</t>
  </si>
  <si>
    <t>TAVOLO LAVORO QUADRATO (*)</t>
  </si>
  <si>
    <t>TAVOLO LAVORO ROTONDO (*)</t>
  </si>
  <si>
    <t>PANNELLO IN SUGHERO (*)</t>
  </si>
  <si>
    <t>PANNELLO FONOASSORBENTE (*)</t>
  </si>
  <si>
    <t>PANNELLO IN PLEXIGLASS (*)</t>
  </si>
  <si>
    <t>SEDIA TIRRENIA (*)</t>
  </si>
  <si>
    <t>SEDIA TIRRENIA SU SLITTA (*)</t>
  </si>
  <si>
    <t>SEDIA REGOLABILE (*)</t>
  </si>
  <si>
    <t>SEDIA TIRRENIA SU RUOTE (*)</t>
  </si>
  <si>
    <t>POLTRONCINA ELEVABILE SEDILE E SCHIENALE FAGGIO (*)</t>
  </si>
  <si>
    <t>SEDIA ARIES SU RUOTE (*)</t>
  </si>
  <si>
    <t>SGABELLO CON POGGIAPIEDI (*)</t>
  </si>
  <si>
    <t>TAVOLO TOUCH (*)</t>
  </si>
  <si>
    <t>BANCO INFORMATICA (*)</t>
  </si>
  <si>
    <t>CARRELLO QUADRO PORTALIBRI (*)</t>
  </si>
  <si>
    <t>ESPOSITORE A TORRE (*)</t>
  </si>
  <si>
    <t>BANCO MONOPOSTO (*)</t>
  </si>
  <si>
    <t>BANCO MONOPOSTO SOTTOPIANO GRIGLIA (*)</t>
  </si>
  <si>
    <t>BANCO "40" MONOPOSTO CON SOTTOPIANO GRIGLIA (*)</t>
  </si>
  <si>
    <t>BANCO "40" MONOPOSTO QUADRATO (*)</t>
  </si>
  <si>
    <t>BANCO "40" RETTANGOLARE (*)</t>
  </si>
  <si>
    <t>BANCO REGOLABILE MONOCOLONNA (*)</t>
  </si>
  <si>
    <t>BANCO REGOLABILE BICOLONNA (*)</t>
  </si>
  <si>
    <t>54-40038</t>
  </si>
  <si>
    <t>Padcaster Studio per videomaking e streaming</t>
  </si>
  <si>
    <t>All-in-one kit per trasformare qualunque modello di iPad e la maggior parte dei tablet Android in un set di produzione audio-video. Include tre tipi di microfono, cuffie monitor, teleprompter, lente grandangolo da applicare all'iPad, luci LED modulabili, green screen, vari tipi di cavalletti e supporti, cavetteria completa, custodia impermiabile per riporre tutto il materiale.</t>
  </si>
  <si>
    <t>54-50026</t>
  </si>
  <si>
    <t>Smart Tales Primaria - Licenza classe</t>
  </si>
  <si>
    <t>App per computer e tablet contenente più di 10.000 attività stimolanti per apprendere la matematica e le STEM in modo divertente ed interattivo. Licenza di 5 anni utilizzabile per singola classe (un device insegnante + 30 dispositivi studenti esclusivamente per utilizzo in classe).</t>
  </si>
  <si>
    <t>Link alla presentazione dell'articolo</t>
  </si>
  <si>
    <t>54-50027</t>
  </si>
  <si>
    <t>Smart Tales Primaria - Licenza Scuola</t>
  </si>
  <si>
    <t>App per computer e tablet contenente più di 10.000 attività stimolanti per apprendere la matematica e le STEM in modo divertente ed interattivo. Licenza di 5 anni utilizzabile per un intero istituto senza limitazioni sul numero e tipologia di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</si>
</sst>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 #,##0.00\ &quot;€&quot;_-;\-* #,##0.00\ &quot;€&quot;_-;_-* &quot;-&quot;??\ &quot;€&quot;_-;_-@_-"/>
    <numFmt numFmtId="165" formatCode="_-* #,##0.00_-;\-* #,##0.00_-;_-* \-??_-;_-@_-"/>
    <numFmt numFmtId="166" formatCode="_-* #,##0.00\ [$€-410]_-;\-* #,##0.00\ [$€-410]_-;_-* &quot;-&quot;??\ [$€-410]_-;_-@_-"/>
    <numFmt numFmtId="167" formatCode="#,##0.00\ &quot;€&quot;"/>
    <numFmt numFmtId="170" formatCode="_-&quot;£&quot;* #,##0.00_-;\-&quot;£&quot;* #,##0.00_-;_-&quot;£&quot;* &quot;-&quot;??_-;_-@_-"/>
  </numFmts>
  <fonts count="4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1"/>
      <name val="ＭＳ Ｐゴシック"/>
      <family val="3"/>
      <charset val="128"/>
    </font>
    <font>
      <u/>
      <sz val="11"/>
      <color theme="10"/>
      <name val="Calibri"/>
      <family val="2"/>
      <scheme val="minor"/>
    </font>
    <font>
      <sz val="11"/>
      <color theme="1"/>
      <name val="Open Sans"/>
      <family val="2"/>
    </font>
    <font>
      <b/>
      <sz val="10"/>
      <color theme="0"/>
      <name val="Open Sans"/>
      <family val="2"/>
    </font>
    <font>
      <sz val="10"/>
      <color theme="1"/>
      <name val="Open Sans"/>
      <family val="2"/>
    </font>
    <font>
      <sz val="8"/>
      <color theme="1"/>
      <name val="Open Sans"/>
      <family val="2"/>
    </font>
    <font>
      <sz val="8"/>
      <name val="Calibri"/>
      <family val="2"/>
      <scheme val="minor"/>
    </font>
    <font>
      <sz val="8"/>
      <color theme="1"/>
      <name val="Open Sans"/>
      <family val="2"/>
    </font>
    <font>
      <sz val="10"/>
      <color theme="1"/>
      <name val="Open Sans"/>
      <family val="2"/>
    </font>
    <font>
      <b/>
      <sz val="10"/>
      <color theme="0"/>
      <name val="Open Sans"/>
      <family val="2"/>
    </font>
    <font>
      <sz val="11"/>
      <color rgb="FFC00000"/>
      <name val="Open Sans"/>
      <family val="2"/>
    </font>
    <font>
      <u/>
      <sz val="11"/>
      <color rgb="FFC00000"/>
      <name val="Open Sans"/>
      <family val="2"/>
    </font>
    <font>
      <u/>
      <sz val="11"/>
      <color rgb="FFC00000"/>
      <name val="Calibri"/>
      <family val="2"/>
      <scheme val="minor"/>
    </font>
    <font>
      <sz val="11"/>
      <color theme="1"/>
      <name val="Open Sans"/>
      <family val="2"/>
    </font>
    <font>
      <sz val="8"/>
      <name val="Open Sans"/>
      <family val="2"/>
    </font>
    <font>
      <sz val="8"/>
      <color rgb="FFFF0000"/>
      <name val="Open Sans"/>
      <family val="2"/>
    </font>
    <font>
      <sz val="8"/>
      <color rgb="FF000000"/>
      <name val="Euronics Regular"/>
    </font>
    <font>
      <b/>
      <sz val="11"/>
      <color theme="0"/>
      <name val="Open Sans"/>
      <family val="2"/>
    </font>
    <font>
      <b/>
      <u/>
      <sz val="8"/>
      <name val="Open Sans"/>
    </font>
    <font>
      <b/>
      <u/>
      <sz val="8"/>
      <color theme="1"/>
      <name val="Open Sans"/>
    </font>
    <font>
      <sz val="11"/>
      <color theme="10"/>
      <name val="Calibri"/>
      <family val="2"/>
      <scheme val="minor"/>
    </font>
  </fonts>
  <fills count="3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FFFFFF"/>
        <bgColor indexed="64"/>
      </patternFill>
    </fill>
    <fill>
      <patternFill patternType="solid">
        <fgColor rgb="FF3C627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style="thin">
        <color theme="1"/>
      </bottom>
      <diagonal/>
    </border>
  </borders>
  <cellStyleXfs count="53">
    <xf numFmtId="0" fontId="0" fillId="0" borderId="0"/>
    <xf numFmtId="0" fontId="2" fillId="0" borderId="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 fillId="18" borderId="1" applyNumberFormat="0" applyAlignment="0" applyProtection="0"/>
    <xf numFmtId="0" fontId="6" fillId="0" borderId="2" applyNumberFormat="0" applyFill="0" applyAlignment="0" applyProtection="0"/>
    <xf numFmtId="0" fontId="7" fillId="19" borderId="3" applyNumberFormat="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23" borderId="0" applyNumberFormat="0" applyBorder="0" applyAlignment="0" applyProtection="0"/>
    <xf numFmtId="0" fontId="8" fillId="9" borderId="1" applyNumberFormat="0" applyAlignment="0" applyProtection="0"/>
    <xf numFmtId="165" fontId="2" fillId="0" borderId="0" applyFill="0" applyBorder="0" applyAlignment="0" applyProtection="0"/>
    <xf numFmtId="0" fontId="9" fillId="24" borderId="0" applyNumberFormat="0" applyBorder="0" applyAlignment="0" applyProtection="0"/>
    <xf numFmtId="0" fontId="2" fillId="25" borderId="4" applyNumberFormat="0" applyAlignment="0" applyProtection="0"/>
    <xf numFmtId="0" fontId="10" fillId="18"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5" borderId="0" applyNumberFormat="0" applyBorder="0" applyAlignment="0" applyProtection="0"/>
    <xf numFmtId="0" fontId="19" fillId="6" borderId="0" applyNumberFormat="0" applyBorder="0" applyAlignment="0" applyProtection="0"/>
    <xf numFmtId="0" fontId="20" fillId="0" borderId="0"/>
    <xf numFmtId="0" fontId="2" fillId="0" borderId="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cellStyleXfs>
  <cellXfs count="222">
    <xf numFmtId="0" fontId="0" fillId="0" borderId="0" xfId="0"/>
    <xf numFmtId="164" fontId="23" fillId="27" borderId="10" xfId="50" applyFont="1" applyFill="1" applyBorder="1" applyAlignment="1" applyProtection="1">
      <alignment vertical="center" wrapText="1"/>
    </xf>
    <xf numFmtId="0" fontId="32" fillId="2" borderId="0" xfId="49" applyFont="1" applyFill="1" applyAlignment="1" applyProtection="1">
      <alignment horizontal="center" vertical="center" wrapText="1"/>
    </xf>
    <xf numFmtId="1" fontId="24" fillId="3" borderId="11" xfId="0" applyNumberFormat="1" applyFont="1" applyFill="1" applyBorder="1" applyAlignment="1" applyProtection="1">
      <alignment horizontal="center" vertical="center"/>
      <protection locked="0"/>
    </xf>
    <xf numFmtId="0" fontId="24" fillId="0" borderId="0" xfId="0" applyFont="1" applyAlignment="1">
      <alignment horizontal="center" vertical="center" wrapText="1"/>
    </xf>
    <xf numFmtId="0" fontId="22" fillId="2" borderId="0" xfId="0" applyFont="1" applyFill="1" applyAlignment="1">
      <alignment vertical="top"/>
    </xf>
    <xf numFmtId="0" fontId="22" fillId="2" borderId="0" xfId="0" applyFont="1" applyFill="1" applyAlignment="1">
      <alignment horizontal="center" vertical="center"/>
    </xf>
    <xf numFmtId="167" fontId="22" fillId="2" borderId="0" xfId="0" applyNumberFormat="1" applyFont="1" applyFill="1" applyAlignment="1">
      <alignment horizontal="center" vertical="center"/>
    </xf>
    <xf numFmtId="0" fontId="22" fillId="0" borderId="0" xfId="0" applyFont="1"/>
    <xf numFmtId="0" fontId="23" fillId="27" borderId="10" xfId="0" applyFont="1" applyFill="1" applyBorder="1" applyAlignment="1">
      <alignment horizontal="center" vertical="center" wrapText="1"/>
    </xf>
    <xf numFmtId="167" fontId="22" fillId="0" borderId="0" xfId="0" applyNumberFormat="1" applyFont="1" applyAlignment="1">
      <alignment horizontal="center" vertical="center"/>
    </xf>
    <xf numFmtId="0" fontId="22" fillId="0" borderId="0" xfId="0" applyFont="1" applyAlignment="1">
      <alignment vertical="top"/>
    </xf>
    <xf numFmtId="0" fontId="22" fillId="0" borderId="0" xfId="0" applyFont="1" applyAlignment="1">
      <alignment horizontal="center" vertical="center"/>
    </xf>
    <xf numFmtId="0" fontId="22" fillId="2" borderId="0" xfId="0" applyFont="1" applyFill="1" applyAlignment="1">
      <alignment horizontal="center" vertical="center" wrapText="1"/>
    </xf>
    <xf numFmtId="0" fontId="31" fillId="2" borderId="0" xfId="0" applyFont="1" applyFill="1" applyAlignment="1">
      <alignment vertical="top" wrapText="1"/>
    </xf>
    <xf numFmtId="0" fontId="30" fillId="0" borderId="0" xfId="0" applyFont="1" applyAlignment="1">
      <alignment wrapText="1"/>
    </xf>
    <xf numFmtId="0" fontId="23" fillId="27" borderId="11" xfId="0" applyFont="1" applyFill="1" applyBorder="1" applyAlignment="1">
      <alignment horizontal="center" vertical="center" wrapText="1"/>
    </xf>
    <xf numFmtId="0" fontId="29" fillId="27" borderId="11" xfId="0" applyFont="1" applyFill="1" applyBorder="1" applyAlignment="1">
      <alignment horizontal="center" vertical="center" wrapText="1"/>
    </xf>
    <xf numFmtId="167" fontId="29" fillId="27" borderId="11" xfId="0" applyNumberFormat="1"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4" fillId="0" borderId="11" xfId="0" applyFont="1" applyBorder="1" applyAlignment="1">
      <alignment horizontal="center" vertical="center" wrapText="1"/>
    </xf>
    <xf numFmtId="0" fontId="25" fillId="2" borderId="11" xfId="0" applyFont="1" applyFill="1" applyBorder="1" applyAlignment="1">
      <alignment horizontal="center" vertical="center" wrapText="1"/>
    </xf>
    <xf numFmtId="167" fontId="25" fillId="2" borderId="11" xfId="0" applyNumberFormat="1" applyFont="1" applyFill="1" applyBorder="1" applyAlignment="1">
      <alignment horizontal="center" vertical="center" wrapText="1"/>
    </xf>
    <xf numFmtId="166" fontId="24" fillId="2" borderId="11" xfId="0" applyNumberFormat="1" applyFont="1" applyFill="1" applyBorder="1" applyAlignment="1">
      <alignment vertical="center"/>
    </xf>
    <xf numFmtId="164" fontId="24" fillId="0" borderId="12" xfId="0" applyNumberFormat="1" applyFont="1" applyBorder="1" applyAlignment="1">
      <alignment horizontal="center" vertical="center"/>
    </xf>
    <xf numFmtId="0" fontId="27" fillId="0" borderId="11" xfId="0" applyFont="1" applyBorder="1" applyAlignment="1">
      <alignment vertical="center" wrapText="1"/>
    </xf>
    <xf numFmtId="0" fontId="28" fillId="0" borderId="11" xfId="0" applyFont="1" applyBorder="1" applyAlignment="1">
      <alignment horizontal="center" vertical="center"/>
    </xf>
    <xf numFmtId="0" fontId="28" fillId="0" borderId="11" xfId="0" applyFont="1" applyBorder="1" applyAlignment="1">
      <alignment horizontal="center" vertical="center" wrapText="1"/>
    </xf>
    <xf numFmtId="0" fontId="24" fillId="2" borderId="11" xfId="0" applyFont="1" applyFill="1" applyBorder="1" applyAlignment="1">
      <alignment horizontal="center" vertical="center" wrapText="1"/>
    </xf>
    <xf numFmtId="0" fontId="27" fillId="2" borderId="11" xfId="0" applyFont="1" applyFill="1" applyBorder="1" applyAlignment="1">
      <alignment vertical="center" wrapText="1"/>
    </xf>
    <xf numFmtId="167" fontId="27" fillId="0" borderId="11" xfId="0" applyNumberFormat="1" applyFont="1" applyBorder="1" applyAlignment="1">
      <alignment vertical="center" wrapText="1"/>
    </xf>
    <xf numFmtId="0" fontId="25" fillId="0" borderId="11" xfId="0" applyFont="1" applyBorder="1" applyAlignment="1">
      <alignment horizontal="center" vertical="center" wrapText="1"/>
    </xf>
    <xf numFmtId="167" fontId="25" fillId="0" borderId="11" xfId="0" applyNumberFormat="1" applyFont="1" applyBorder="1" applyAlignment="1">
      <alignment horizontal="center" vertical="center" wrapText="1"/>
    </xf>
    <xf numFmtId="166" fontId="24" fillId="0" borderId="11" xfId="0" applyNumberFormat="1" applyFont="1" applyBorder="1" applyAlignment="1">
      <alignment vertical="center"/>
    </xf>
    <xf numFmtId="0" fontId="28" fillId="32" borderId="11" xfId="0" applyFont="1" applyFill="1" applyBorder="1" applyAlignment="1">
      <alignment horizontal="center" vertical="center" wrapText="1"/>
    </xf>
    <xf numFmtId="0" fontId="25" fillId="32" borderId="11" xfId="0" applyFont="1" applyFill="1" applyBorder="1" applyAlignment="1">
      <alignment horizontal="center" vertical="center" wrapText="1"/>
    </xf>
    <xf numFmtId="167" fontId="25" fillId="32" borderId="11" xfId="0" applyNumberFormat="1"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7" fillId="33" borderId="11" xfId="0" applyFont="1" applyFill="1" applyBorder="1" applyAlignment="1">
      <alignment vertical="center" wrapText="1"/>
    </xf>
    <xf numFmtId="0" fontId="25" fillId="33" borderId="11" xfId="0" applyFont="1" applyFill="1" applyBorder="1" applyAlignment="1">
      <alignment horizontal="center" vertical="center" wrapText="1"/>
    </xf>
    <xf numFmtId="167" fontId="25" fillId="33" borderId="11" xfId="0" applyNumberFormat="1" applyFont="1" applyFill="1" applyBorder="1" applyAlignment="1">
      <alignment horizontal="center" vertical="center" wrapText="1"/>
    </xf>
    <xf numFmtId="0" fontId="28" fillId="34" borderId="11" xfId="0" applyFont="1" applyFill="1" applyBorder="1" applyAlignment="1">
      <alignment horizontal="center" vertical="center" wrapText="1"/>
    </xf>
    <xf numFmtId="0" fontId="28" fillId="34" borderId="11" xfId="0" applyFont="1" applyFill="1" applyBorder="1" applyAlignment="1">
      <alignment horizontal="center" vertical="center"/>
    </xf>
    <xf numFmtId="0" fontId="27" fillId="34" borderId="11" xfId="0" applyFont="1" applyFill="1" applyBorder="1" applyAlignment="1">
      <alignment vertical="center" wrapText="1"/>
    </xf>
    <xf numFmtId="0" fontId="25" fillId="34" borderId="11" xfId="0" applyFont="1" applyFill="1" applyBorder="1" applyAlignment="1">
      <alignment horizontal="center" vertical="center" wrapText="1"/>
    </xf>
    <xf numFmtId="167" fontId="25" fillId="34" borderId="11" xfId="0" applyNumberFormat="1" applyFont="1" applyFill="1" applyBorder="1" applyAlignment="1">
      <alignment horizontal="center" vertical="center" wrapText="1"/>
    </xf>
    <xf numFmtId="0" fontId="28" fillId="35" borderId="11" xfId="0" applyFont="1" applyFill="1" applyBorder="1" applyAlignment="1">
      <alignment horizontal="center" vertical="center" wrapText="1"/>
    </xf>
    <xf numFmtId="0" fontId="28" fillId="35" borderId="11" xfId="0" applyFont="1" applyFill="1" applyBorder="1" applyAlignment="1">
      <alignment horizontal="center" vertical="center"/>
    </xf>
    <xf numFmtId="0" fontId="27" fillId="35" borderId="11" xfId="0" applyFont="1" applyFill="1" applyBorder="1" applyAlignment="1">
      <alignment vertical="center" wrapText="1"/>
    </xf>
    <xf numFmtId="0" fontId="25" fillId="35" borderId="11" xfId="0" applyFont="1" applyFill="1" applyBorder="1" applyAlignment="1">
      <alignment horizontal="center" vertical="center" wrapText="1"/>
    </xf>
    <xf numFmtId="167" fontId="25" fillId="35" borderId="11" xfId="0" applyNumberFormat="1" applyFont="1" applyFill="1" applyBorder="1" applyAlignment="1">
      <alignment horizontal="center" vertical="center" wrapText="1"/>
    </xf>
    <xf numFmtId="0" fontId="28" fillId="31" borderId="11" xfId="0" applyFont="1" applyFill="1" applyBorder="1" applyAlignment="1">
      <alignment horizontal="center" vertical="center" wrapText="1"/>
    </xf>
    <xf numFmtId="0" fontId="28" fillId="31" borderId="11" xfId="0" applyFont="1" applyFill="1" applyBorder="1" applyAlignment="1">
      <alignment horizontal="center" vertical="center"/>
    </xf>
    <xf numFmtId="0" fontId="27" fillId="31" borderId="11" xfId="0" applyFont="1" applyFill="1" applyBorder="1" applyAlignment="1">
      <alignment vertical="center" wrapText="1"/>
    </xf>
    <xf numFmtId="0" fontId="25" fillId="31" borderId="11" xfId="0" applyFont="1" applyFill="1" applyBorder="1" applyAlignment="1">
      <alignment horizontal="center" vertical="center" wrapText="1"/>
    </xf>
    <xf numFmtId="167" fontId="25" fillId="31" borderId="11" xfId="0" applyNumberFormat="1" applyFont="1" applyFill="1" applyBorder="1" applyAlignment="1">
      <alignment horizontal="center" vertical="center" wrapText="1"/>
    </xf>
    <xf numFmtId="167" fontId="27" fillId="31" borderId="11" xfId="0" applyNumberFormat="1" applyFont="1" applyFill="1" applyBorder="1" applyAlignment="1">
      <alignment vertical="center" wrapText="1"/>
    </xf>
    <xf numFmtId="0" fontId="28" fillId="29" borderId="11" xfId="0" applyFont="1" applyFill="1" applyBorder="1" applyAlignment="1">
      <alignment horizontal="center" vertical="center"/>
    </xf>
    <xf numFmtId="0" fontId="28" fillId="29" borderId="11" xfId="0" applyFont="1" applyFill="1" applyBorder="1" applyAlignment="1">
      <alignment horizontal="center" vertical="center" wrapText="1"/>
    </xf>
    <xf numFmtId="0" fontId="27" fillId="29" borderId="11" xfId="0" applyFont="1" applyFill="1" applyBorder="1" applyAlignment="1">
      <alignment vertical="center" wrapText="1"/>
    </xf>
    <xf numFmtId="0" fontId="25" fillId="29" borderId="11" xfId="0" applyFont="1" applyFill="1" applyBorder="1" applyAlignment="1">
      <alignment horizontal="center" vertical="center" wrapText="1"/>
    </xf>
    <xf numFmtId="167" fontId="25" fillId="29" borderId="11" xfId="0" applyNumberFormat="1" applyFont="1" applyFill="1" applyBorder="1" applyAlignment="1">
      <alignment horizontal="center" vertical="center" wrapText="1"/>
    </xf>
    <xf numFmtId="167" fontId="27" fillId="29" borderId="11" xfId="0" applyNumberFormat="1" applyFont="1" applyFill="1" applyBorder="1" applyAlignment="1">
      <alignment vertical="center" wrapText="1"/>
    </xf>
    <xf numFmtId="0" fontId="28" fillId="30" borderId="11" xfId="0" applyFont="1" applyFill="1" applyBorder="1" applyAlignment="1">
      <alignment horizontal="center" vertical="center"/>
    </xf>
    <xf numFmtId="0" fontId="28" fillId="30" borderId="11" xfId="0" applyFont="1" applyFill="1" applyBorder="1" applyAlignment="1">
      <alignment horizontal="center" vertical="center" wrapText="1"/>
    </xf>
    <xf numFmtId="0" fontId="27" fillId="30" borderId="11" xfId="0" applyFont="1" applyFill="1" applyBorder="1" applyAlignment="1">
      <alignment vertical="center" wrapText="1"/>
    </xf>
    <xf numFmtId="0" fontId="25" fillId="30" borderId="11" xfId="0" applyFont="1" applyFill="1" applyBorder="1" applyAlignment="1">
      <alignment horizontal="center" vertical="center" wrapText="1"/>
    </xf>
    <xf numFmtId="167" fontId="25" fillId="30" borderId="11" xfId="0" applyNumberFormat="1" applyFont="1" applyFill="1" applyBorder="1" applyAlignment="1">
      <alignment horizontal="center" vertical="center" wrapText="1"/>
    </xf>
    <xf numFmtId="167" fontId="27" fillId="30" borderId="11" xfId="0" applyNumberFormat="1" applyFont="1" applyFill="1" applyBorder="1" applyAlignment="1">
      <alignment vertical="center" wrapText="1"/>
    </xf>
    <xf numFmtId="0" fontId="28" fillId="28" borderId="11" xfId="0" applyFont="1" applyFill="1" applyBorder="1" applyAlignment="1">
      <alignment horizontal="center" vertical="center"/>
    </xf>
    <xf numFmtId="0" fontId="28" fillId="28" borderId="11" xfId="0" applyFont="1" applyFill="1" applyBorder="1" applyAlignment="1">
      <alignment horizontal="center" vertical="center" wrapText="1"/>
    </xf>
    <xf numFmtId="0" fontId="27" fillId="28" borderId="11" xfId="0" applyFont="1" applyFill="1" applyBorder="1" applyAlignment="1">
      <alignment vertical="center" wrapText="1"/>
    </xf>
    <xf numFmtId="0" fontId="25" fillId="28" borderId="11" xfId="0" applyFont="1" applyFill="1" applyBorder="1" applyAlignment="1">
      <alignment horizontal="center" vertical="center" wrapText="1"/>
    </xf>
    <xf numFmtId="167" fontId="25" fillId="28" borderId="11" xfId="0" applyNumberFormat="1" applyFont="1" applyFill="1" applyBorder="1" applyAlignment="1">
      <alignment horizontal="center" vertical="center" wrapText="1"/>
    </xf>
    <xf numFmtId="167" fontId="27" fillId="28" borderId="11" xfId="0" applyNumberFormat="1" applyFont="1" applyFill="1" applyBorder="1" applyAlignment="1">
      <alignment vertical="center" wrapText="1"/>
    </xf>
    <xf numFmtId="0" fontId="22" fillId="0" borderId="0" xfId="0" applyFont="1" applyAlignment="1">
      <alignment horizontal="center" vertical="center" wrapText="1"/>
    </xf>
    <xf numFmtId="0" fontId="28" fillId="36" borderId="11" xfId="0" applyFont="1" applyFill="1" applyBorder="1" applyAlignment="1">
      <alignment horizontal="center" vertical="center" wrapText="1"/>
    </xf>
    <xf numFmtId="0" fontId="28" fillId="36" borderId="11" xfId="0" applyFont="1" applyFill="1" applyBorder="1" applyAlignment="1">
      <alignment horizontal="center" vertical="center"/>
    </xf>
    <xf numFmtId="166" fontId="22" fillId="0" borderId="0" xfId="0" applyNumberFormat="1" applyFont="1"/>
    <xf numFmtId="0" fontId="22" fillId="0" borderId="0" xfId="0" applyFont="1" applyAlignment="1">
      <alignment wrapText="1"/>
    </xf>
    <xf numFmtId="167" fontId="27" fillId="36" borderId="15" xfId="0" applyNumberFormat="1" applyFont="1" applyFill="1" applyBorder="1" applyAlignment="1">
      <alignment horizontal="center" vertical="center"/>
    </xf>
    <xf numFmtId="167" fontId="28" fillId="36" borderId="11" xfId="0" applyNumberFormat="1" applyFont="1" applyFill="1" applyBorder="1" applyAlignment="1">
      <alignment horizontal="center" vertical="center" wrapText="1"/>
    </xf>
    <xf numFmtId="0" fontId="27" fillId="36" borderId="11" xfId="0" applyFont="1" applyFill="1" applyBorder="1" applyAlignment="1">
      <alignment horizontal="left" vertical="center" wrapText="1"/>
    </xf>
    <xf numFmtId="0" fontId="27" fillId="32" borderId="11" xfId="0" applyFont="1" applyFill="1" applyBorder="1" applyAlignment="1">
      <alignment vertical="center" wrapText="1"/>
    </xf>
    <xf numFmtId="0" fontId="28" fillId="37" borderId="11" xfId="0" applyFont="1" applyFill="1" applyBorder="1" applyAlignment="1">
      <alignment horizontal="center" vertical="center" wrapText="1"/>
    </xf>
    <xf numFmtId="0" fontId="27" fillId="37" borderId="11" xfId="0" applyFont="1" applyFill="1" applyBorder="1" applyAlignment="1">
      <alignment vertical="center" wrapText="1"/>
    </xf>
    <xf numFmtId="0" fontId="25" fillId="37" borderId="11" xfId="0" applyFont="1" applyFill="1" applyBorder="1" applyAlignment="1">
      <alignment horizontal="center" vertical="center" wrapText="1"/>
    </xf>
    <xf numFmtId="0" fontId="28" fillId="38" borderId="11" xfId="0" applyFont="1" applyFill="1" applyBorder="1" applyAlignment="1">
      <alignment horizontal="center" vertical="center" wrapText="1"/>
    </xf>
    <xf numFmtId="0" fontId="28" fillId="38" borderId="11" xfId="0" applyFont="1" applyFill="1" applyBorder="1" applyAlignment="1">
      <alignment horizontal="center" vertical="center"/>
    </xf>
    <xf numFmtId="0" fontId="27" fillId="38" borderId="11" xfId="0" applyFont="1" applyFill="1" applyBorder="1" applyAlignment="1">
      <alignment vertical="center" wrapText="1"/>
    </xf>
    <xf numFmtId="167" fontId="27" fillId="38" borderId="12" xfId="0" applyNumberFormat="1" applyFont="1" applyFill="1" applyBorder="1" applyAlignment="1">
      <alignment vertical="center" wrapText="1"/>
    </xf>
    <xf numFmtId="0" fontId="27" fillId="38" borderId="11" xfId="0" applyFont="1" applyFill="1" applyBorder="1" applyAlignment="1">
      <alignment horizontal="left" vertical="center" wrapText="1"/>
    </xf>
    <xf numFmtId="0" fontId="34" fillId="0" borderId="11" xfId="0" applyFont="1" applyBorder="1" applyAlignment="1">
      <alignment vertical="center" wrapText="1"/>
    </xf>
    <xf numFmtId="0" fontId="35" fillId="0" borderId="11" xfId="0" applyFont="1" applyBorder="1" applyAlignment="1">
      <alignment vertical="center" wrapText="1"/>
    </xf>
    <xf numFmtId="0" fontId="27" fillId="0" borderId="13" xfId="0" applyFont="1" applyBorder="1" applyAlignment="1">
      <alignment vertical="center" wrapText="1"/>
    </xf>
    <xf numFmtId="0" fontId="36" fillId="0" borderId="11" xfId="0" applyFont="1" applyBorder="1"/>
    <xf numFmtId="0" fontId="27" fillId="0" borderId="15" xfId="0" applyFont="1" applyBorder="1" applyAlignment="1">
      <alignment vertical="center" wrapText="1"/>
    </xf>
    <xf numFmtId="0" fontId="22" fillId="0" borderId="0" xfId="0" applyFont="1" applyAlignment="1">
      <alignment vertical="center"/>
    </xf>
    <xf numFmtId="0" fontId="21" fillId="0" borderId="11" xfId="49" applyBorder="1" applyAlignment="1" applyProtection="1">
      <alignment vertical="center"/>
    </xf>
    <xf numFmtId="0" fontId="21" fillId="0" borderId="11" xfId="49" applyFill="1" applyBorder="1" applyAlignment="1" applyProtection="1">
      <alignment vertical="center"/>
    </xf>
    <xf numFmtId="0" fontId="21" fillId="36" borderId="11" xfId="49" applyFill="1" applyBorder="1" applyAlignment="1" applyProtection="1">
      <alignment vertical="center"/>
    </xf>
    <xf numFmtId="164" fontId="24" fillId="0" borderId="18" xfId="0" applyNumberFormat="1" applyFont="1" applyBorder="1" applyAlignment="1">
      <alignment horizontal="center" vertical="center"/>
    </xf>
    <xf numFmtId="12" fontId="23" fillId="27" borderId="11" xfId="0" applyNumberFormat="1" applyFont="1" applyFill="1" applyBorder="1" applyAlignment="1">
      <alignment horizontal="center" vertical="center" wrapText="1"/>
    </xf>
    <xf numFmtId="12" fontId="24" fillId="0" borderId="11" xfId="0" applyNumberFormat="1" applyFont="1" applyBorder="1" applyAlignment="1">
      <alignment horizontal="center" vertical="center"/>
    </xf>
    <xf numFmtId="12" fontId="28" fillId="0" borderId="11" xfId="0" applyNumberFormat="1" applyFont="1" applyBorder="1" applyAlignment="1">
      <alignment horizontal="center" vertical="center"/>
    </xf>
    <xf numFmtId="12" fontId="28" fillId="32" borderId="11" xfId="0" applyNumberFormat="1" applyFont="1" applyFill="1" applyBorder="1" applyAlignment="1">
      <alignment horizontal="center" vertical="center" wrapText="1"/>
    </xf>
    <xf numFmtId="12" fontId="28" fillId="33" borderId="11" xfId="0" applyNumberFormat="1" applyFont="1" applyFill="1" applyBorder="1" applyAlignment="1">
      <alignment horizontal="center" vertical="center" wrapText="1"/>
    </xf>
    <xf numFmtId="12" fontId="28" fillId="34" borderId="11" xfId="0" applyNumberFormat="1" applyFont="1" applyFill="1" applyBorder="1" applyAlignment="1">
      <alignment horizontal="center" vertical="center" wrapText="1"/>
    </xf>
    <xf numFmtId="12" fontId="28" fillId="35" borderId="11" xfId="0" applyNumberFormat="1" applyFont="1" applyFill="1" applyBorder="1" applyAlignment="1">
      <alignment horizontal="center" vertical="center" wrapText="1"/>
    </xf>
    <xf numFmtId="12" fontId="28" fillId="31" borderId="11" xfId="0" applyNumberFormat="1" applyFont="1" applyFill="1" applyBorder="1" applyAlignment="1">
      <alignment horizontal="center" vertical="center" wrapText="1"/>
    </xf>
    <xf numFmtId="12" fontId="28" fillId="29" borderId="11" xfId="0" applyNumberFormat="1" applyFont="1" applyFill="1" applyBorder="1" applyAlignment="1">
      <alignment horizontal="center" vertical="center" wrapText="1"/>
    </xf>
    <xf numFmtId="12" fontId="28" fillId="36" borderId="11" xfId="0" applyNumberFormat="1" applyFont="1" applyFill="1" applyBorder="1" applyAlignment="1">
      <alignment horizontal="center" vertical="center" wrapText="1"/>
    </xf>
    <xf numFmtId="12" fontId="28" fillId="30" borderId="11" xfId="0" applyNumberFormat="1" applyFont="1" applyFill="1" applyBorder="1" applyAlignment="1">
      <alignment horizontal="center" vertical="center" wrapText="1"/>
    </xf>
    <xf numFmtId="12" fontId="28" fillId="38" borderId="11" xfId="0" applyNumberFormat="1" applyFont="1" applyFill="1" applyBorder="1" applyAlignment="1">
      <alignment horizontal="center" vertical="center" wrapText="1"/>
    </xf>
    <xf numFmtId="12" fontId="28" fillId="28" borderId="11" xfId="0" applyNumberFormat="1" applyFont="1" applyFill="1" applyBorder="1" applyAlignment="1">
      <alignment horizontal="center" vertical="center"/>
    </xf>
    <xf numFmtId="12" fontId="28" fillId="37" borderId="11" xfId="0" applyNumberFormat="1" applyFont="1" applyFill="1" applyBorder="1" applyAlignment="1">
      <alignment horizontal="center" vertical="center"/>
    </xf>
    <xf numFmtId="0" fontId="22" fillId="26" borderId="0" xfId="0" applyFont="1" applyFill="1" applyAlignment="1">
      <alignment horizontal="center" vertical="top"/>
    </xf>
    <xf numFmtId="0" fontId="22" fillId="0" borderId="0" xfId="0" applyFont="1" applyAlignment="1">
      <alignment horizontal="center"/>
    </xf>
    <xf numFmtId="12" fontId="28" fillId="37" borderId="13" xfId="0" applyNumberFormat="1" applyFont="1" applyFill="1" applyBorder="1" applyAlignment="1">
      <alignment horizontal="center" vertical="center"/>
    </xf>
    <xf numFmtId="0" fontId="28" fillId="37" borderId="13" xfId="0" applyFont="1" applyFill="1" applyBorder="1" applyAlignment="1">
      <alignment horizontal="center" vertical="center"/>
    </xf>
    <xf numFmtId="0" fontId="28" fillId="37" borderId="13" xfId="0" applyFont="1" applyFill="1" applyBorder="1" applyAlignment="1">
      <alignment horizontal="center" vertical="center" wrapText="1"/>
    </xf>
    <xf numFmtId="0" fontId="21" fillId="0" borderId="13" xfId="49" applyBorder="1" applyAlignment="1" applyProtection="1">
      <alignment vertical="center"/>
    </xf>
    <xf numFmtId="12" fontId="24" fillId="0" borderId="19" xfId="0" applyNumberFormat="1" applyFont="1" applyBorder="1" applyAlignment="1">
      <alignment horizontal="center" vertical="center"/>
    </xf>
    <xf numFmtId="0" fontId="33" fillId="2" borderId="11" xfId="0" applyFont="1" applyFill="1" applyBorder="1" applyAlignment="1">
      <alignment horizontal="left" vertical="center" wrapText="1"/>
    </xf>
    <xf numFmtId="0" fontId="33" fillId="2" borderId="0" xfId="0" applyFont="1" applyFill="1" applyAlignment="1">
      <alignment horizontal="left" vertical="top" wrapText="1"/>
    </xf>
    <xf numFmtId="0" fontId="37" fillId="27" borderId="11" xfId="0" applyFont="1" applyFill="1" applyBorder="1" applyAlignment="1">
      <alignment horizontal="left" vertical="center" wrapText="1"/>
    </xf>
    <xf numFmtId="0" fontId="33" fillId="0" borderId="11" xfId="0" applyFont="1" applyBorder="1" applyAlignment="1">
      <alignment horizontal="left" vertical="center" wrapText="1"/>
    </xf>
    <xf numFmtId="0" fontId="33" fillId="0" borderId="0" xfId="0" applyFont="1" applyAlignment="1">
      <alignment horizontal="left" wrapText="1"/>
    </xf>
    <xf numFmtId="12" fontId="28" fillId="0" borderId="19" xfId="0" applyNumberFormat="1" applyFont="1" applyBorder="1" applyAlignment="1">
      <alignment horizontal="center" vertical="center"/>
    </xf>
    <xf numFmtId="166" fontId="24" fillId="2" borderId="11" xfId="0" applyNumberFormat="1" applyFont="1" applyFill="1" applyBorder="1" applyAlignment="1">
      <alignment horizontal="center" vertical="center"/>
    </xf>
    <xf numFmtId="164" fontId="24" fillId="2" borderId="11" xfId="0" applyNumberFormat="1" applyFont="1" applyFill="1" applyBorder="1" applyAlignment="1">
      <alignment horizontal="center" vertical="center"/>
    </xf>
    <xf numFmtId="0" fontId="25" fillId="0" borderId="11" xfId="0" applyFont="1" applyBorder="1" applyAlignment="1">
      <alignment vertical="center" wrapText="1"/>
    </xf>
    <xf numFmtId="0" fontId="22" fillId="2" borderId="11" xfId="0" applyFont="1" applyFill="1" applyBorder="1" applyAlignment="1">
      <alignment horizontal="left" vertical="center" wrapText="1"/>
    </xf>
    <xf numFmtId="0" fontId="25" fillId="2" borderId="11" xfId="0" applyFont="1" applyFill="1" applyBorder="1" applyAlignment="1">
      <alignment vertical="center" wrapText="1"/>
    </xf>
    <xf numFmtId="12" fontId="24" fillId="36" borderId="11" xfId="0" applyNumberFormat="1" applyFont="1" applyFill="1" applyBorder="1" applyAlignment="1">
      <alignment horizontal="center" vertical="center" wrapText="1"/>
    </xf>
    <xf numFmtId="0" fontId="24" fillId="36" borderId="11" xfId="0" applyFont="1" applyFill="1" applyBorder="1" applyAlignment="1">
      <alignment horizontal="center" vertical="center" wrapText="1"/>
    </xf>
    <xf numFmtId="12" fontId="24" fillId="29" borderId="11" xfId="0" applyNumberFormat="1" applyFont="1" applyFill="1" applyBorder="1" applyAlignment="1">
      <alignment horizontal="center" vertical="center" wrapText="1"/>
    </xf>
    <xf numFmtId="12" fontId="24" fillId="38" borderId="11" xfId="0" applyNumberFormat="1" applyFont="1" applyFill="1" applyBorder="1" applyAlignment="1">
      <alignment horizontal="center" vertical="center" wrapText="1"/>
    </xf>
    <xf numFmtId="166" fontId="24" fillId="37" borderId="11" xfId="0" applyNumberFormat="1" applyFont="1" applyFill="1" applyBorder="1" applyAlignment="1">
      <alignment vertical="center"/>
    </xf>
    <xf numFmtId="166" fontId="24" fillId="37" borderId="13" xfId="0" applyNumberFormat="1" applyFont="1" applyFill="1" applyBorder="1" applyAlignment="1">
      <alignment vertical="center"/>
    </xf>
    <xf numFmtId="164" fontId="24" fillId="37" borderId="12" xfId="0" applyNumberFormat="1" applyFont="1" applyFill="1" applyBorder="1" applyAlignment="1">
      <alignment vertical="center"/>
    </xf>
    <xf numFmtId="167" fontId="25" fillId="37" borderId="12" xfId="0" applyNumberFormat="1" applyFont="1" applyFill="1" applyBorder="1" applyAlignment="1">
      <alignment horizontal="center" vertical="center" wrapText="1"/>
    </xf>
    <xf numFmtId="167" fontId="27" fillId="37" borderId="18" xfId="0" applyNumberFormat="1" applyFont="1" applyFill="1" applyBorder="1" applyAlignment="1">
      <alignment vertical="center" wrapText="1"/>
    </xf>
    <xf numFmtId="166" fontId="24" fillId="37" borderId="19" xfId="0" applyNumberFormat="1" applyFont="1" applyFill="1" applyBorder="1" applyAlignment="1">
      <alignment vertical="center"/>
    </xf>
    <xf numFmtId="0" fontId="25" fillId="37" borderId="13" xfId="0" applyFont="1" applyFill="1" applyBorder="1" applyAlignment="1">
      <alignment vertical="center" wrapText="1"/>
    </xf>
    <xf numFmtId="12" fontId="24" fillId="32" borderId="11" xfId="0" applyNumberFormat="1" applyFont="1" applyFill="1" applyBorder="1" applyAlignment="1">
      <alignment horizontal="center" vertical="center" wrapText="1"/>
    </xf>
    <xf numFmtId="0" fontId="40" fillId="0" borderId="11" xfId="49" applyFont="1" applyBorder="1" applyAlignment="1" applyProtection="1">
      <alignment vertical="center"/>
    </xf>
    <xf numFmtId="1" fontId="24" fillId="3" borderId="11" xfId="0" applyNumberFormat="1" applyFont="1" applyFill="1" applyBorder="1" applyAlignment="1" applyProtection="1">
      <alignment horizontal="center" vertical="center"/>
      <protection locked="0"/>
    </xf>
    <xf numFmtId="164" fontId="24" fillId="28" borderId="12" xfId="0" applyNumberFormat="1" applyFont="1" applyFill="1" applyBorder="1" applyAlignment="1">
      <alignment horizontal="center" vertical="center"/>
    </xf>
    <xf numFmtId="164" fontId="24" fillId="30" borderId="13" xfId="0" applyNumberFormat="1" applyFont="1" applyFill="1" applyBorder="1" applyAlignment="1">
      <alignment horizontal="center" vertical="center"/>
    </xf>
    <xf numFmtId="164" fontId="24" fillId="30" borderId="14" xfId="0" applyNumberFormat="1" applyFont="1" applyFill="1" applyBorder="1" applyAlignment="1">
      <alignment horizontal="center" vertical="center"/>
    </xf>
    <xf numFmtId="164" fontId="24" fillId="29" borderId="13" xfId="0" applyNumberFormat="1" applyFont="1" applyFill="1" applyBorder="1" applyAlignment="1">
      <alignment horizontal="center" vertical="center"/>
    </xf>
    <xf numFmtId="164" fontId="24" fillId="29" borderId="14" xfId="0" applyNumberFormat="1" applyFont="1" applyFill="1" applyBorder="1" applyAlignment="1">
      <alignment horizontal="center" vertical="center"/>
    </xf>
    <xf numFmtId="164" fontId="24" fillId="29" borderId="15" xfId="0" applyNumberFormat="1" applyFont="1" applyFill="1" applyBorder="1" applyAlignment="1">
      <alignment horizontal="center" vertical="center"/>
    </xf>
    <xf numFmtId="166" fontId="24" fillId="31" borderId="13" xfId="0" applyNumberFormat="1" applyFont="1" applyFill="1" applyBorder="1" applyAlignment="1">
      <alignment horizontal="center" vertical="center"/>
    </xf>
    <xf numFmtId="166" fontId="24" fillId="31" borderId="14" xfId="0" applyNumberFormat="1" applyFont="1" applyFill="1" applyBorder="1" applyAlignment="1">
      <alignment horizontal="center" vertical="center"/>
    </xf>
    <xf numFmtId="166" fontId="24" fillId="31" borderId="15" xfId="0" applyNumberFormat="1" applyFont="1" applyFill="1" applyBorder="1" applyAlignment="1">
      <alignment horizontal="center" vertical="center"/>
    </xf>
    <xf numFmtId="166" fontId="24" fillId="35" borderId="11" xfId="0" applyNumberFormat="1" applyFont="1" applyFill="1" applyBorder="1" applyAlignment="1">
      <alignment horizontal="center" vertical="center"/>
    </xf>
    <xf numFmtId="166" fontId="24" fillId="34" borderId="11" xfId="0" applyNumberFormat="1" applyFont="1" applyFill="1" applyBorder="1" applyAlignment="1">
      <alignment horizontal="center" vertical="center"/>
    </xf>
    <xf numFmtId="164" fontId="24" fillId="35" borderId="13" xfId="0" applyNumberFormat="1" applyFont="1" applyFill="1" applyBorder="1" applyAlignment="1">
      <alignment horizontal="center" vertical="center"/>
    </xf>
    <xf numFmtId="164" fontId="24" fillId="35" borderId="14" xfId="0" applyNumberFormat="1" applyFont="1" applyFill="1" applyBorder="1" applyAlignment="1">
      <alignment horizontal="center" vertical="center"/>
    </xf>
    <xf numFmtId="164" fontId="24" fillId="35" borderId="15" xfId="0" applyNumberFormat="1" applyFont="1" applyFill="1" applyBorder="1" applyAlignment="1">
      <alignment horizontal="center" vertical="center"/>
    </xf>
    <xf numFmtId="166" fontId="24" fillId="32" borderId="11" xfId="0" applyNumberFormat="1" applyFont="1" applyFill="1" applyBorder="1" applyAlignment="1">
      <alignment horizontal="center" vertical="center"/>
    </xf>
    <xf numFmtId="166" fontId="24" fillId="33" borderId="11" xfId="0" applyNumberFormat="1" applyFont="1" applyFill="1" applyBorder="1" applyAlignment="1">
      <alignment horizontal="center" vertical="center"/>
    </xf>
    <xf numFmtId="0" fontId="33" fillId="32" borderId="11" xfId="0" applyFont="1" applyFill="1" applyBorder="1" applyAlignment="1">
      <alignment horizontal="left" vertical="center" wrapText="1"/>
    </xf>
    <xf numFmtId="166" fontId="24" fillId="29" borderId="13" xfId="0" applyNumberFormat="1" applyFont="1" applyFill="1" applyBorder="1" applyAlignment="1">
      <alignment horizontal="center" vertical="center"/>
    </xf>
    <xf numFmtId="166" fontId="24" fillId="29" borderId="14" xfId="0" applyNumberFormat="1" applyFont="1" applyFill="1" applyBorder="1" applyAlignment="1">
      <alignment horizontal="center" vertical="center"/>
    </xf>
    <xf numFmtId="166" fontId="24" fillId="29" borderId="15" xfId="0" applyNumberFormat="1" applyFont="1" applyFill="1" applyBorder="1" applyAlignment="1">
      <alignment horizontal="center" vertical="center"/>
    </xf>
    <xf numFmtId="0" fontId="33" fillId="31" borderId="11" xfId="0" applyFont="1" applyFill="1" applyBorder="1" applyAlignment="1">
      <alignment horizontal="left" vertical="center" wrapText="1"/>
    </xf>
    <xf numFmtId="164" fontId="24" fillId="32" borderId="13" xfId="0" applyNumberFormat="1" applyFont="1" applyFill="1" applyBorder="1" applyAlignment="1">
      <alignment horizontal="center" vertical="center"/>
    </xf>
    <xf numFmtId="164" fontId="24" fillId="32" borderId="14" xfId="0" applyNumberFormat="1" applyFont="1" applyFill="1" applyBorder="1" applyAlignment="1">
      <alignment horizontal="center" vertical="center"/>
    </xf>
    <xf numFmtId="164" fontId="24" fillId="32" borderId="15" xfId="0" applyNumberFormat="1" applyFont="1" applyFill="1" applyBorder="1" applyAlignment="1">
      <alignment horizontal="center" vertical="center"/>
    </xf>
    <xf numFmtId="164" fontId="24" fillId="33" borderId="13" xfId="0" applyNumberFormat="1" applyFont="1" applyFill="1" applyBorder="1" applyAlignment="1">
      <alignment horizontal="center" vertical="center"/>
    </xf>
    <xf numFmtId="164" fontId="24" fillId="33" borderId="14" xfId="0" applyNumberFormat="1" applyFont="1" applyFill="1" applyBorder="1" applyAlignment="1">
      <alignment horizontal="center" vertical="center"/>
    </xf>
    <xf numFmtId="164" fontId="24" fillId="33" borderId="15" xfId="0" applyNumberFormat="1" applyFont="1" applyFill="1" applyBorder="1" applyAlignment="1">
      <alignment horizontal="center" vertical="center"/>
    </xf>
    <xf numFmtId="164" fontId="24" fillId="34" borderId="13" xfId="0" applyNumberFormat="1" applyFont="1" applyFill="1" applyBorder="1" applyAlignment="1">
      <alignment horizontal="center" vertical="center"/>
    </xf>
    <xf numFmtId="164" fontId="24" fillId="34" borderId="14" xfId="0" applyNumberFormat="1" applyFont="1" applyFill="1" applyBorder="1" applyAlignment="1">
      <alignment horizontal="center" vertical="center"/>
    </xf>
    <xf numFmtId="164" fontId="24" fillId="34" borderId="15" xfId="0" applyNumberFormat="1" applyFont="1" applyFill="1" applyBorder="1" applyAlignment="1">
      <alignment horizontal="center" vertical="center"/>
    </xf>
    <xf numFmtId="1" fontId="24" fillId="3" borderId="13" xfId="0" applyNumberFormat="1" applyFont="1" applyFill="1" applyBorder="1" applyAlignment="1" applyProtection="1">
      <alignment horizontal="center" vertical="center"/>
      <protection locked="0"/>
    </xf>
    <xf numFmtId="1" fontId="24" fillId="3" borderId="14" xfId="0" applyNumberFormat="1" applyFont="1" applyFill="1" applyBorder="1" applyAlignment="1" applyProtection="1">
      <alignment horizontal="center" vertical="center"/>
      <protection locked="0"/>
    </xf>
    <xf numFmtId="1" fontId="24" fillId="3" borderId="15" xfId="0" applyNumberFormat="1" applyFont="1" applyFill="1" applyBorder="1" applyAlignment="1" applyProtection="1">
      <alignment horizontal="center" vertical="center"/>
      <protection locked="0"/>
    </xf>
    <xf numFmtId="164" fontId="24" fillId="36" borderId="13" xfId="0" applyNumberFormat="1" applyFont="1" applyFill="1" applyBorder="1" applyAlignment="1">
      <alignment horizontal="center" vertical="center"/>
    </xf>
    <xf numFmtId="164" fontId="24" fillId="36" borderId="14" xfId="0" applyNumberFormat="1" applyFont="1" applyFill="1" applyBorder="1" applyAlignment="1">
      <alignment horizontal="center" vertical="center"/>
    </xf>
    <xf numFmtId="164" fontId="24" fillId="36" borderId="15" xfId="0" applyNumberFormat="1" applyFont="1" applyFill="1" applyBorder="1" applyAlignment="1">
      <alignment horizontal="center" vertical="center"/>
    </xf>
    <xf numFmtId="166" fontId="24" fillId="30" borderId="13" xfId="0" applyNumberFormat="1" applyFont="1" applyFill="1" applyBorder="1" applyAlignment="1">
      <alignment horizontal="center" vertical="center"/>
    </xf>
    <xf numFmtId="166" fontId="24" fillId="30" borderId="14" xfId="0" applyNumberFormat="1" applyFont="1" applyFill="1" applyBorder="1" applyAlignment="1">
      <alignment horizontal="center" vertical="center"/>
    </xf>
    <xf numFmtId="0" fontId="33" fillId="33" borderId="11" xfId="0" applyFont="1" applyFill="1" applyBorder="1" applyAlignment="1">
      <alignment horizontal="left" vertical="center" wrapText="1"/>
    </xf>
    <xf numFmtId="0" fontId="33" fillId="30" borderId="11" xfId="0" applyFont="1" applyFill="1" applyBorder="1" applyAlignment="1">
      <alignment horizontal="left" vertical="center" wrapText="1"/>
    </xf>
    <xf numFmtId="0" fontId="33" fillId="29" borderId="11" xfId="0" applyFont="1" applyFill="1" applyBorder="1" applyAlignment="1">
      <alignment horizontal="left" vertical="center" wrapText="1"/>
    </xf>
    <xf numFmtId="0" fontId="33" fillId="34" borderId="13" xfId="0" applyFont="1" applyFill="1" applyBorder="1" applyAlignment="1">
      <alignment horizontal="left" vertical="center" wrapText="1"/>
    </xf>
    <xf numFmtId="0" fontId="33" fillId="34" borderId="14" xfId="0" applyFont="1" applyFill="1" applyBorder="1" applyAlignment="1">
      <alignment horizontal="left" vertical="center" wrapText="1"/>
    </xf>
    <xf numFmtId="0" fontId="33" fillId="34" borderId="15" xfId="0" applyFont="1" applyFill="1" applyBorder="1" applyAlignment="1">
      <alignment horizontal="left" vertical="center" wrapText="1"/>
    </xf>
    <xf numFmtId="0" fontId="33" fillId="35" borderId="11" xfId="0" applyFont="1" applyFill="1" applyBorder="1" applyAlignment="1">
      <alignment horizontal="left" vertical="center" wrapText="1"/>
    </xf>
    <xf numFmtId="0" fontId="33" fillId="36" borderId="13" xfId="0" applyFont="1" applyFill="1" applyBorder="1" applyAlignment="1">
      <alignment horizontal="left" vertical="center" wrapText="1"/>
    </xf>
    <xf numFmtId="0" fontId="33" fillId="36" borderId="14" xfId="0" applyFont="1" applyFill="1" applyBorder="1" applyAlignment="1">
      <alignment horizontal="left" vertical="center" wrapText="1"/>
    </xf>
    <xf numFmtId="0" fontId="33" fillId="36" borderId="15" xfId="0" applyFont="1" applyFill="1" applyBorder="1" applyAlignment="1">
      <alignment horizontal="left" vertical="center" wrapText="1"/>
    </xf>
    <xf numFmtId="166" fontId="24" fillId="36" borderId="13" xfId="0" applyNumberFormat="1" applyFont="1" applyFill="1" applyBorder="1" applyAlignment="1">
      <alignment horizontal="center" vertical="center"/>
    </xf>
    <xf numFmtId="166" fontId="24" fillId="36" borderId="14" xfId="0" applyNumberFormat="1" applyFont="1" applyFill="1" applyBorder="1" applyAlignment="1">
      <alignment horizontal="center" vertical="center"/>
    </xf>
    <xf numFmtId="166" fontId="24" fillId="36" borderId="15" xfId="0" applyNumberFormat="1" applyFont="1" applyFill="1" applyBorder="1" applyAlignment="1">
      <alignment horizontal="center" vertical="center"/>
    </xf>
    <xf numFmtId="0" fontId="33" fillId="37" borderId="11" xfId="0" applyFont="1" applyFill="1" applyBorder="1" applyAlignment="1">
      <alignment horizontal="left" vertical="center" wrapText="1"/>
    </xf>
    <xf numFmtId="0" fontId="33" fillId="37" borderId="13" xfId="0" applyFont="1" applyFill="1" applyBorder="1" applyAlignment="1">
      <alignment horizontal="left" vertical="center" wrapText="1"/>
    </xf>
    <xf numFmtId="0" fontId="33" fillId="38" borderId="14" xfId="0" applyFont="1" applyFill="1" applyBorder="1" applyAlignment="1">
      <alignment horizontal="left" vertical="center" wrapText="1"/>
    </xf>
    <xf numFmtId="164" fontId="24" fillId="38" borderId="13" xfId="0" applyNumberFormat="1" applyFont="1" applyFill="1" applyBorder="1" applyAlignment="1">
      <alignment horizontal="center" vertical="center"/>
    </xf>
    <xf numFmtId="164" fontId="24" fillId="38" borderId="14" xfId="0" applyNumberFormat="1" applyFont="1" applyFill="1" applyBorder="1" applyAlignment="1">
      <alignment horizontal="center" vertical="center"/>
    </xf>
    <xf numFmtId="164" fontId="24" fillId="38" borderId="15" xfId="0" applyNumberFormat="1" applyFont="1" applyFill="1" applyBorder="1" applyAlignment="1">
      <alignment horizontal="center" vertical="center"/>
    </xf>
    <xf numFmtId="0" fontId="33" fillId="28" borderId="11" xfId="0" applyFont="1" applyFill="1" applyBorder="1" applyAlignment="1">
      <alignment horizontal="left" vertical="center" wrapText="1"/>
    </xf>
    <xf numFmtId="166" fontId="24" fillId="28" borderId="15" xfId="0" applyNumberFormat="1" applyFont="1" applyFill="1" applyBorder="1" applyAlignment="1">
      <alignment horizontal="center" vertical="center"/>
    </xf>
    <xf numFmtId="166" fontId="24" fillId="28" borderId="11" xfId="0" applyNumberFormat="1" applyFont="1" applyFill="1" applyBorder="1" applyAlignment="1">
      <alignment horizontal="center" vertical="center"/>
    </xf>
    <xf numFmtId="1" fontId="24" fillId="3" borderId="17" xfId="0" applyNumberFormat="1" applyFont="1" applyFill="1" applyBorder="1" applyAlignment="1" applyProtection="1">
      <alignment horizontal="center" vertical="center"/>
      <protection locked="0"/>
    </xf>
    <xf numFmtId="1" fontId="24" fillId="3" borderId="16" xfId="0" applyNumberFormat="1" applyFont="1" applyFill="1" applyBorder="1" applyAlignment="1" applyProtection="1">
      <alignment horizontal="center" vertical="center"/>
      <protection locked="0"/>
    </xf>
    <xf numFmtId="1" fontId="24" fillId="3" borderId="11" xfId="0" applyNumberFormat="1" applyFont="1" applyFill="1" applyBorder="1" applyAlignment="1" applyProtection="1">
      <alignment horizontal="center" vertical="center"/>
      <protection locked="0"/>
    </xf>
    <xf numFmtId="0" fontId="22" fillId="0" borderId="0" xfId="0" applyFont="1"/>
    <xf numFmtId="0" fontId="24" fillId="0" borderId="11" xfId="0" applyFont="1" applyBorder="1" applyAlignment="1">
      <alignment horizontal="center" vertical="center" wrapText="1"/>
    </xf>
    <xf numFmtId="0" fontId="25" fillId="2" borderId="11" xfId="0" applyFont="1" applyFill="1" applyBorder="1" applyAlignment="1">
      <alignment horizontal="center" vertical="center" wrapText="1"/>
    </xf>
    <xf numFmtId="167" fontId="25" fillId="2" borderId="11" xfId="0" applyNumberFormat="1" applyFont="1" applyFill="1" applyBorder="1" applyAlignment="1">
      <alignment horizontal="center" vertical="center" wrapText="1"/>
    </xf>
    <xf numFmtId="166" fontId="24" fillId="2" borderId="11" xfId="0" applyNumberFormat="1" applyFont="1" applyFill="1" applyBorder="1" applyAlignment="1">
      <alignment vertical="center"/>
    </xf>
    <xf numFmtId="164" fontId="24" fillId="0" borderId="12" xfId="0" applyNumberFormat="1" applyFont="1" applyBorder="1" applyAlignment="1">
      <alignment horizontal="center" vertical="center"/>
    </xf>
    <xf numFmtId="166" fontId="22" fillId="0" borderId="0" xfId="0" applyNumberFormat="1" applyFont="1"/>
    <xf numFmtId="0" fontId="21" fillId="0" borderId="11" xfId="49" applyBorder="1" applyAlignment="1" applyProtection="1">
      <alignment vertical="center"/>
    </xf>
    <xf numFmtId="0" fontId="22" fillId="2" borderId="11" xfId="0" applyFont="1" applyFill="1" applyBorder="1" applyAlignment="1">
      <alignment horizontal="left" vertical="center" wrapText="1"/>
    </xf>
    <xf numFmtId="12" fontId="24" fillId="0" borderId="12" xfId="0" applyNumberFormat="1" applyFont="1" applyBorder="1" applyAlignment="1">
      <alignment horizontal="center" vertical="center"/>
    </xf>
    <xf numFmtId="0" fontId="25" fillId="0" borderId="19" xfId="0" applyFont="1" applyBorder="1" applyAlignment="1">
      <alignment vertical="center" wrapText="1"/>
    </xf>
  </cellXfs>
  <cellStyles count="53">
    <cellStyle name="20% - Colore 1 2" xfId="2" xr:uid="{00000000-0005-0000-0000-000000000000}"/>
    <cellStyle name="20% - Colore 2 2" xfId="3" xr:uid="{00000000-0005-0000-0000-000001000000}"/>
    <cellStyle name="20% - Colore 3 2" xfId="4" xr:uid="{00000000-0005-0000-0000-000002000000}"/>
    <cellStyle name="20% - Colore 4 2" xfId="5" xr:uid="{00000000-0005-0000-0000-000003000000}"/>
    <cellStyle name="20% - Colore 5 2" xfId="6" xr:uid="{00000000-0005-0000-0000-000004000000}"/>
    <cellStyle name="20% - Colore 6 2" xfId="7" xr:uid="{00000000-0005-0000-0000-000005000000}"/>
    <cellStyle name="40% - Colore 1 2" xfId="8" xr:uid="{00000000-0005-0000-0000-000006000000}"/>
    <cellStyle name="40% - Colore 2 2" xfId="9" xr:uid="{00000000-0005-0000-0000-000007000000}"/>
    <cellStyle name="40% - Colore 3 2" xfId="10" xr:uid="{00000000-0005-0000-0000-000008000000}"/>
    <cellStyle name="40% - Colore 4 2" xfId="11" xr:uid="{00000000-0005-0000-0000-000009000000}"/>
    <cellStyle name="40% - Colore 5 2" xfId="12" xr:uid="{00000000-0005-0000-0000-00000A000000}"/>
    <cellStyle name="40% - Colore 6 2" xfId="13" xr:uid="{00000000-0005-0000-0000-00000B000000}"/>
    <cellStyle name="60% - Colore 1 2" xfId="14" xr:uid="{00000000-0005-0000-0000-00000C000000}"/>
    <cellStyle name="60% - Colore 2 2" xfId="15" xr:uid="{00000000-0005-0000-0000-00000D000000}"/>
    <cellStyle name="60% - Colore 3 2" xfId="16" xr:uid="{00000000-0005-0000-0000-00000E000000}"/>
    <cellStyle name="60% - Colore 4 2" xfId="17" xr:uid="{00000000-0005-0000-0000-00000F000000}"/>
    <cellStyle name="60% - Colore 5 2" xfId="18" xr:uid="{00000000-0005-0000-0000-000010000000}"/>
    <cellStyle name="60% - Colore 6 2" xfId="19" xr:uid="{00000000-0005-0000-0000-000011000000}"/>
    <cellStyle name="Calcolo 2" xfId="20" xr:uid="{00000000-0005-0000-0000-000012000000}"/>
    <cellStyle name="Cella collegata 2" xfId="21" xr:uid="{00000000-0005-0000-0000-000013000000}"/>
    <cellStyle name="Cella da controllare 2" xfId="22" xr:uid="{00000000-0005-0000-0000-000014000000}"/>
    <cellStyle name="Colore 1 2" xfId="23" xr:uid="{00000000-0005-0000-0000-000016000000}"/>
    <cellStyle name="Colore 2 2" xfId="24" xr:uid="{00000000-0005-0000-0000-000017000000}"/>
    <cellStyle name="Colore 3 2" xfId="25" xr:uid="{00000000-0005-0000-0000-000018000000}"/>
    <cellStyle name="Colore 4 2" xfId="26" xr:uid="{00000000-0005-0000-0000-000019000000}"/>
    <cellStyle name="Colore 5 2" xfId="27" xr:uid="{00000000-0005-0000-0000-00001A000000}"/>
    <cellStyle name="Colore 6 2" xfId="28" xr:uid="{00000000-0005-0000-0000-00001B000000}"/>
    <cellStyle name="Currency" xfId="50" builtinId="4"/>
    <cellStyle name="Currency 2" xfId="48" xr:uid="{00000000-0005-0000-0000-00001C000000}"/>
    <cellStyle name="Currency 2 2" xfId="52" xr:uid="{4AB1C474-7363-4087-8F79-EEE9439094CF}"/>
    <cellStyle name="Currency 3" xfId="47" xr:uid="{00000000-0005-0000-0000-00001D000000}"/>
    <cellStyle name="Currency 3 2" xfId="51" xr:uid="{381EF497-4AE4-4783-9678-EB3EAAD0C199}"/>
    <cellStyle name="Hyperlink" xfId="49" builtinId="8"/>
    <cellStyle name="Input 2" xfId="29" xr:uid="{00000000-0005-0000-0000-00001E000000}"/>
    <cellStyle name="Migliaia 2" xfId="30" xr:uid="{00000000-0005-0000-0000-00001F000000}"/>
    <cellStyle name="Neutrale 2" xfId="31" xr:uid="{00000000-0005-0000-0000-000020000000}"/>
    <cellStyle name="Normal" xfId="0" builtinId="0"/>
    <cellStyle name="Normale 2" xfId="46" xr:uid="{00000000-0005-0000-0000-000022000000}"/>
    <cellStyle name="Normale 3" xfId="1" xr:uid="{00000000-0005-0000-0000-000023000000}"/>
    <cellStyle name="Nota 2" xfId="32" xr:uid="{00000000-0005-0000-0000-000024000000}"/>
    <cellStyle name="Output 2" xfId="33" xr:uid="{00000000-0005-0000-0000-000025000000}"/>
    <cellStyle name="Testo avviso 2" xfId="34" xr:uid="{00000000-0005-0000-0000-000026000000}"/>
    <cellStyle name="Testo descrittivo 2" xfId="35" xr:uid="{00000000-0005-0000-0000-000027000000}"/>
    <cellStyle name="Titolo 1 2" xfId="37" xr:uid="{00000000-0005-0000-0000-000028000000}"/>
    <cellStyle name="Titolo 2 2" xfId="38" xr:uid="{00000000-0005-0000-0000-000029000000}"/>
    <cellStyle name="Titolo 3 2" xfId="39" xr:uid="{00000000-0005-0000-0000-00002A000000}"/>
    <cellStyle name="Titolo 4 2" xfId="40" xr:uid="{00000000-0005-0000-0000-00002B000000}"/>
    <cellStyle name="Titolo 5" xfId="36" xr:uid="{00000000-0005-0000-0000-00002C000000}"/>
    <cellStyle name="Totale 2" xfId="41" xr:uid="{00000000-0005-0000-0000-00002D000000}"/>
    <cellStyle name="Valore non valido 2" xfId="42" xr:uid="{00000000-0005-0000-0000-00002E000000}"/>
    <cellStyle name="Valore valido 2" xfId="43" xr:uid="{00000000-0005-0000-0000-00002F000000}"/>
    <cellStyle name="標準_DPJ価格表2008.02.28._５３期北米スーパースリム価格案（20080307）" xfId="44" xr:uid="{00000000-0005-0000-0000-000031000000}"/>
    <cellStyle name="脱浦_laroux_1" xfId="45" xr:uid="{00000000-0005-0000-0000-00003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9C32D"/>
      <color rgb="FF3C6272"/>
      <color rgb="FF015FA9"/>
      <color rgb="FF00B8F6"/>
      <color rgb="FFEE5BB3"/>
      <color rgb="FFEE74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educational.lalucerna.it/lalucerna_matrice-scuola40_next-gen-class" TargetMode="External"/><Relationship Id="rId1" Type="http://schemas.openxmlformats.org/officeDocument/2006/relationships/image" Target="../media/image1.png"/><Relationship Id="rId5" Type="http://schemas.openxmlformats.org/officeDocument/2006/relationships/hyperlink" Target="https://educational.lalucerna.it/Catalogo_EDU_Attrezzature-Digitali" TargetMode="External"/><Relationship Id="rId4" Type="http://schemas.openxmlformats.org/officeDocument/2006/relationships/hyperlink" Target="https://educational.lalucerna.it/Catalogo_EDU_Arredo4.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1408807</xdr:colOff>
      <xdr:row>0</xdr:row>
      <xdr:rowOff>0</xdr:rowOff>
    </xdr:from>
    <xdr:to>
      <xdr:col>3</xdr:col>
      <xdr:colOff>1084792</xdr:colOff>
      <xdr:row>5</xdr:row>
      <xdr:rowOff>25400</xdr:rowOff>
    </xdr:to>
    <xdr:pic>
      <xdr:nvPicPr>
        <xdr:cNvPr id="6" name="Immagine 1">
          <a:extLst>
            <a:ext uri="{FF2B5EF4-FFF2-40B4-BE49-F238E27FC236}">
              <a16:creationId xmlns:a16="http://schemas.microsoft.com/office/drawing/2014/main" id="{1A0CC11C-0BCF-4381-A621-095016A4C7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00907" y="0"/>
          <a:ext cx="3422485" cy="1016000"/>
        </a:xfrm>
        <a:prstGeom prst="rect">
          <a:avLst/>
        </a:prstGeom>
      </xdr:spPr>
    </xdr:pic>
    <xdr:clientData/>
  </xdr:twoCellAnchor>
  <xdr:twoCellAnchor>
    <xdr:from>
      <xdr:col>7</xdr:col>
      <xdr:colOff>397932</xdr:colOff>
      <xdr:row>0</xdr:row>
      <xdr:rowOff>0</xdr:rowOff>
    </xdr:from>
    <xdr:to>
      <xdr:col>11</xdr:col>
      <xdr:colOff>137584</xdr:colOff>
      <xdr:row>6</xdr:row>
      <xdr:rowOff>67056</xdr:rowOff>
    </xdr:to>
    <xdr:sp macro="" textlink="">
      <xdr:nvSpPr>
        <xdr:cNvPr id="2" name="CasellaDiTesto 1">
          <a:extLst>
            <a:ext uri="{FF2B5EF4-FFF2-40B4-BE49-F238E27FC236}">
              <a16:creationId xmlns:a16="http://schemas.microsoft.com/office/drawing/2014/main" id="{116CADA0-1B63-5596-C634-1E75097BC144}"/>
            </a:ext>
          </a:extLst>
        </xdr:cNvPr>
        <xdr:cNvSpPr txBox="1"/>
      </xdr:nvSpPr>
      <xdr:spPr>
        <a:xfrm>
          <a:off x="13148732" y="0"/>
          <a:ext cx="4210052" cy="1819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i="1">
              <a:latin typeface="Open Sans" pitchFamily="2" charset="0"/>
              <a:ea typeface="Open Sans" pitchFamily="2" charset="0"/>
              <a:cs typeface="Open Sans" pitchFamily="2" charset="0"/>
            </a:rPr>
            <a:t>Condizioni</a:t>
          </a:r>
          <a:r>
            <a:rPr lang="it-IT" sz="1100" i="1" baseline="0">
              <a:latin typeface="Open Sans" pitchFamily="2" charset="0"/>
              <a:ea typeface="Open Sans" pitchFamily="2" charset="0"/>
              <a:cs typeface="Open Sans" pitchFamily="2" charset="0"/>
            </a:rPr>
            <a:t> di fornitura</a:t>
          </a:r>
          <a:endParaRPr lang="it-IT" sz="1100" i="1">
            <a:latin typeface="Open Sans" pitchFamily="2" charset="0"/>
            <a:ea typeface="Open Sans" pitchFamily="2" charset="0"/>
            <a:cs typeface="Open Sans" pitchFamily="2" charset="0"/>
          </a:endParaRPr>
        </a:p>
        <a:p>
          <a:r>
            <a:rPr lang="it-IT" sz="800" b="1" u="sng">
              <a:latin typeface="Open Sans" pitchFamily="2" charset="0"/>
              <a:ea typeface="Open Sans" pitchFamily="2" charset="0"/>
              <a:cs typeface="Open Sans" pitchFamily="2" charset="0"/>
            </a:rPr>
            <a:t>MONTAGGIO E POSA IN OPERA</a:t>
          </a:r>
        </a:p>
        <a:p>
          <a:r>
            <a:rPr lang="it-IT" sz="800">
              <a:latin typeface="Open Sans" pitchFamily="2" charset="0"/>
              <a:ea typeface="Open Sans" pitchFamily="2" charset="0"/>
              <a:cs typeface="Open Sans" pitchFamily="2" charset="0"/>
            </a:rPr>
            <a:t>Gli arredi si intendono</a:t>
          </a:r>
          <a:r>
            <a:rPr lang="it-IT" sz="800" baseline="0">
              <a:latin typeface="Open Sans" pitchFamily="2" charset="0"/>
              <a:ea typeface="Open Sans" pitchFamily="2" charset="0"/>
              <a:cs typeface="Open Sans" pitchFamily="2" charset="0"/>
            </a:rPr>
            <a:t> montati e consegnati al primo atrio coperto.</a:t>
          </a:r>
        </a:p>
        <a:p>
          <a:r>
            <a:rPr lang="it-IT" sz="800" baseline="0">
              <a:latin typeface="Open Sans" pitchFamily="2" charset="0"/>
              <a:ea typeface="Open Sans" pitchFamily="2" charset="0"/>
              <a:cs typeface="Open Sans" pitchFamily="2" charset="0"/>
            </a:rPr>
            <a:t>Gli arredi con asterisco (*) si intendono smontati. </a:t>
          </a:r>
        </a:p>
        <a:p>
          <a:r>
            <a:rPr lang="it-IT" sz="800" baseline="0">
              <a:latin typeface="Open Sans" pitchFamily="2" charset="0"/>
              <a:ea typeface="Open Sans" pitchFamily="2" charset="0"/>
              <a:cs typeface="Open Sans" pitchFamily="2" charset="0"/>
            </a:rPr>
            <a:t>Gli articoli digitali si intendono consegnati imballati al primo atrio coperto.</a:t>
          </a:r>
        </a:p>
        <a:p>
          <a:r>
            <a:rPr lang="it-IT" sz="800" baseline="0">
              <a:latin typeface="Open Sans" pitchFamily="2" charset="0"/>
              <a:ea typeface="Open Sans" pitchFamily="2" charset="0"/>
              <a:cs typeface="Open Sans" pitchFamily="2" charset="0"/>
            </a:rPr>
            <a:t>Contattateci per concordare condizioni di posa in opera e facchinaggio differenti. </a:t>
          </a:r>
        </a:p>
        <a:p>
          <a:r>
            <a:rPr lang="it-IT" sz="800" b="1" u="sng" baseline="0">
              <a:latin typeface="Open Sans" pitchFamily="2" charset="0"/>
              <a:ea typeface="Open Sans" pitchFamily="2" charset="0"/>
              <a:cs typeface="Open Sans" pitchFamily="2" charset="0"/>
            </a:rPr>
            <a:t>TRASPORTO</a:t>
          </a:r>
        </a:p>
        <a:p>
          <a:r>
            <a:rPr lang="it-IT" sz="800" baseline="0">
              <a:latin typeface="Open Sans" pitchFamily="2" charset="0"/>
              <a:ea typeface="Open Sans" pitchFamily="2" charset="0"/>
              <a:cs typeface="Open Sans" pitchFamily="2" charset="0"/>
            </a:rPr>
            <a:t>Il trasporto su gomma è gratuito per ordini superiori a 4.000 €</a:t>
          </a:r>
        </a:p>
        <a:p>
          <a:endParaRPr lang="it-IT"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it-IT" sz="700">
              <a:solidFill>
                <a:schemeClr val="dk1"/>
              </a:solidFill>
              <a:effectLst/>
              <a:latin typeface="+mn-lt"/>
              <a:ea typeface="+mn-ea"/>
              <a:cs typeface="+mn-cs"/>
            </a:rPr>
            <a:t>ATTENZIONE!</a:t>
          </a:r>
          <a:r>
            <a:rPr lang="it-IT" sz="700" baseline="0">
              <a:solidFill>
                <a:schemeClr val="dk1"/>
              </a:solidFill>
              <a:effectLst/>
              <a:latin typeface="+mn-lt"/>
              <a:ea typeface="+mn-ea"/>
              <a:cs typeface="+mn-cs"/>
            </a:rPr>
            <a:t> </a:t>
          </a:r>
          <a:r>
            <a:rPr lang="it-IT" sz="700">
              <a:solidFill>
                <a:schemeClr val="dk1"/>
              </a:solidFill>
              <a:effectLst/>
              <a:latin typeface="+mn-lt"/>
              <a:ea typeface="+mn-ea"/>
              <a:cs typeface="+mn-cs"/>
            </a:rPr>
            <a:t>La Lucerna non è responsabile della corrispondenza fra</a:t>
          </a:r>
          <a:r>
            <a:rPr lang="it-IT" sz="700" baseline="0">
              <a:solidFill>
                <a:schemeClr val="dk1"/>
              </a:solidFill>
              <a:effectLst/>
              <a:latin typeface="+mn-lt"/>
              <a:ea typeface="+mn-ea"/>
              <a:cs typeface="+mn-cs"/>
            </a:rPr>
            <a:t> quanto indicato nella matrice e i criteri richiesti nel Bando.</a:t>
          </a:r>
          <a:endParaRPr lang="it-IT" sz="600">
            <a:effectLst/>
          </a:endParaRPr>
        </a:p>
        <a:p>
          <a:endParaRPr lang="it-IT" sz="800" baseline="0">
            <a:latin typeface="Open Sans" pitchFamily="2" charset="0"/>
            <a:ea typeface="Open Sans" pitchFamily="2" charset="0"/>
            <a:cs typeface="Open Sans" pitchFamily="2" charset="0"/>
          </a:endParaRPr>
        </a:p>
        <a:p>
          <a:endParaRPr lang="it-IT" sz="1050" baseline="0">
            <a:latin typeface="Open Sans" pitchFamily="2" charset="0"/>
            <a:ea typeface="Open Sans" pitchFamily="2" charset="0"/>
            <a:cs typeface="Open Sans" pitchFamily="2" charset="0"/>
          </a:endParaRPr>
        </a:p>
        <a:p>
          <a:endParaRPr lang="it-IT" sz="1050">
            <a:latin typeface="Open Sans" pitchFamily="2" charset="0"/>
            <a:ea typeface="Open Sans" pitchFamily="2" charset="0"/>
            <a:cs typeface="Open Sans" pitchFamily="2" charset="0"/>
          </a:endParaRPr>
        </a:p>
      </xdr:txBody>
    </xdr:sp>
    <xdr:clientData/>
  </xdr:twoCellAnchor>
  <xdr:twoCellAnchor>
    <xdr:from>
      <xdr:col>1</xdr:col>
      <xdr:colOff>32597</xdr:colOff>
      <xdr:row>2</xdr:row>
      <xdr:rowOff>204259</xdr:rowOff>
    </xdr:from>
    <xdr:to>
      <xdr:col>3</xdr:col>
      <xdr:colOff>2139950</xdr:colOff>
      <xdr:row>6</xdr:row>
      <xdr:rowOff>30691</xdr:rowOff>
    </xdr:to>
    <xdr:sp macro="" textlink="">
      <xdr:nvSpPr>
        <xdr:cNvPr id="24" name="CasellaDiTesto 23">
          <a:extLst>
            <a:ext uri="{FF2B5EF4-FFF2-40B4-BE49-F238E27FC236}">
              <a16:creationId xmlns:a16="http://schemas.microsoft.com/office/drawing/2014/main" id="{D5B459E2-8674-48E1-AAC2-3067E54E6138}"/>
            </a:ext>
          </a:extLst>
        </xdr:cNvPr>
        <xdr:cNvSpPr txBox="1"/>
      </xdr:nvSpPr>
      <xdr:spPr>
        <a:xfrm>
          <a:off x="286597" y="691092"/>
          <a:ext cx="5388186" cy="1318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800" b="1" i="0">
              <a:solidFill>
                <a:srgbClr val="3C6272"/>
              </a:solidFill>
              <a:latin typeface="Open Sans" pitchFamily="2" charset="0"/>
              <a:ea typeface="Open Sans" pitchFamily="2" charset="0"/>
              <a:cs typeface="Open Sans" pitchFamily="2" charset="0"/>
            </a:rPr>
            <a:t>SCUOLA 4.0</a:t>
          </a:r>
          <a:r>
            <a:rPr lang="it-IT" sz="1800" b="1" i="0" baseline="0">
              <a:solidFill>
                <a:srgbClr val="3C6272"/>
              </a:solidFill>
              <a:latin typeface="Open Sans" pitchFamily="2" charset="0"/>
              <a:ea typeface="Open Sans" pitchFamily="2" charset="0"/>
              <a:cs typeface="Open Sans" pitchFamily="2" charset="0"/>
            </a:rPr>
            <a:t> </a:t>
          </a:r>
        </a:p>
        <a:p>
          <a:r>
            <a:rPr lang="it-IT" sz="1800" b="1" i="0" baseline="0">
              <a:solidFill>
                <a:srgbClr val="3C6272"/>
              </a:solidFill>
              <a:latin typeface="Open Sans" pitchFamily="2" charset="0"/>
              <a:ea typeface="Open Sans" pitchFamily="2" charset="0"/>
              <a:cs typeface="Open Sans" pitchFamily="2" charset="0"/>
            </a:rPr>
            <a:t>Azione 1 - Next Generation Classroom</a:t>
          </a:r>
          <a:endParaRPr lang="it-IT" sz="1800" b="1" i="0">
            <a:solidFill>
              <a:srgbClr val="3C6272"/>
            </a:solidFill>
            <a:latin typeface="Open Sans" pitchFamily="2" charset="0"/>
            <a:ea typeface="Open Sans" pitchFamily="2" charset="0"/>
            <a:cs typeface="Open Sans" pitchFamily="2" charset="0"/>
          </a:endParaRPr>
        </a:p>
        <a:p>
          <a:r>
            <a:rPr lang="it-IT" sz="1800" b="1" i="0">
              <a:solidFill>
                <a:srgbClr val="3C6272"/>
              </a:solidFill>
              <a:latin typeface="Open Sans" pitchFamily="2" charset="0"/>
              <a:ea typeface="Open Sans" pitchFamily="2" charset="0"/>
              <a:cs typeface="Open Sans" pitchFamily="2" charset="0"/>
            </a:rPr>
            <a:t>STRUMENTI DIGITALI e ARREDI INNOVATIVI</a:t>
          </a:r>
          <a:endParaRPr lang="it-IT" sz="1100" b="1" i="0">
            <a:solidFill>
              <a:srgbClr val="3C6272"/>
            </a:solidFill>
            <a:latin typeface="Open Sans" pitchFamily="2" charset="0"/>
            <a:ea typeface="Open Sans" pitchFamily="2" charset="0"/>
            <a:cs typeface="Open Sans" pitchFamily="2" charset="0"/>
          </a:endParaRPr>
        </a:p>
      </xdr:txBody>
    </xdr:sp>
    <xdr:clientData/>
  </xdr:twoCellAnchor>
  <xdr:twoCellAnchor>
    <xdr:from>
      <xdr:col>3</xdr:col>
      <xdr:colOff>1665815</xdr:colOff>
      <xdr:row>0</xdr:row>
      <xdr:rowOff>1057</xdr:rowOff>
    </xdr:from>
    <xdr:to>
      <xdr:col>3</xdr:col>
      <xdr:colOff>3655483</xdr:colOff>
      <xdr:row>3</xdr:row>
      <xdr:rowOff>2115</xdr:rowOff>
    </xdr:to>
    <xdr:sp macro="" textlink="">
      <xdr:nvSpPr>
        <xdr:cNvPr id="32" name="CasellaDiTesto 31">
          <a:extLst>
            <a:ext uri="{FF2B5EF4-FFF2-40B4-BE49-F238E27FC236}">
              <a16:creationId xmlns:a16="http://schemas.microsoft.com/office/drawing/2014/main" id="{3F6177E5-AEC3-6BF1-1439-74C5B32B181B}"/>
            </a:ext>
          </a:extLst>
        </xdr:cNvPr>
        <xdr:cNvSpPr txBox="1"/>
      </xdr:nvSpPr>
      <xdr:spPr>
        <a:xfrm>
          <a:off x="5704415" y="1057"/>
          <a:ext cx="1989668" cy="57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000" b="1" u="sng">
              <a:solidFill>
                <a:srgbClr val="3C6272"/>
              </a:solidFill>
              <a:latin typeface="Open Sans" pitchFamily="2" charset="0"/>
              <a:ea typeface="Open Sans" pitchFamily="2" charset="0"/>
              <a:cs typeface="Open Sans" pitchFamily="2" charset="0"/>
            </a:rPr>
            <a:t>CONTATTACI</a:t>
          </a:r>
        </a:p>
        <a:p>
          <a:pPr algn="ctr"/>
          <a:r>
            <a:rPr lang="it-IT" sz="1000">
              <a:solidFill>
                <a:srgbClr val="3C6272"/>
              </a:solidFill>
              <a:latin typeface="Open Sans" pitchFamily="2" charset="0"/>
              <a:ea typeface="Open Sans" pitchFamily="2" charset="0"/>
              <a:cs typeface="Open Sans" pitchFamily="2" charset="0"/>
            </a:rPr>
            <a:t>Mail</a:t>
          </a:r>
          <a:r>
            <a:rPr lang="it-IT" sz="1000" baseline="0">
              <a:solidFill>
                <a:srgbClr val="3C6272"/>
              </a:solidFill>
              <a:latin typeface="Open Sans" pitchFamily="2" charset="0"/>
              <a:ea typeface="Open Sans" pitchFamily="2" charset="0"/>
              <a:cs typeface="Open Sans" pitchFamily="2" charset="0"/>
            </a:rPr>
            <a:t>   </a:t>
          </a:r>
          <a:r>
            <a:rPr lang="it-IT" sz="1000">
              <a:solidFill>
                <a:srgbClr val="3C6272"/>
              </a:solidFill>
              <a:latin typeface="Open Sans" pitchFamily="2" charset="0"/>
              <a:ea typeface="Open Sans" pitchFamily="2" charset="0"/>
              <a:cs typeface="Open Sans" pitchFamily="2" charset="0"/>
            </a:rPr>
            <a:t>info@lalucerna.it </a:t>
          </a:r>
        </a:p>
        <a:p>
          <a:pPr algn="ctr"/>
          <a:r>
            <a:rPr lang="it-IT" sz="1000">
              <a:solidFill>
                <a:srgbClr val="3C6272"/>
              </a:solidFill>
              <a:latin typeface="Open Sans" pitchFamily="2" charset="0"/>
              <a:ea typeface="Open Sans" pitchFamily="2" charset="0"/>
              <a:cs typeface="Open Sans" pitchFamily="2" charset="0"/>
            </a:rPr>
            <a:t>Tel.     0171 348302</a:t>
          </a:r>
        </a:p>
      </xdr:txBody>
    </xdr:sp>
    <xdr:clientData/>
  </xdr:twoCellAnchor>
  <xdr:twoCellAnchor>
    <xdr:from>
      <xdr:col>4</xdr:col>
      <xdr:colOff>2813048</xdr:colOff>
      <xdr:row>3</xdr:row>
      <xdr:rowOff>146050</xdr:rowOff>
    </xdr:from>
    <xdr:to>
      <xdr:col>7</xdr:col>
      <xdr:colOff>201082</xdr:colOff>
      <xdr:row>5</xdr:row>
      <xdr:rowOff>652638</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id="{FE3ADD58-3AC7-9823-F29B-1502424EB11E}"/>
            </a:ext>
          </a:extLst>
        </xdr:cNvPr>
        <xdr:cNvSpPr txBox="1"/>
      </xdr:nvSpPr>
      <xdr:spPr>
        <a:xfrm>
          <a:off x="10556520" y="823383"/>
          <a:ext cx="1279173" cy="97225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VERSIONE del</a:t>
          </a:r>
          <a:r>
            <a:rPr lang="en-US" sz="1100" b="1" baseline="0">
              <a:solidFill>
                <a:schemeClr val="bg1"/>
              </a:solidFill>
            </a:rPr>
            <a:t> 20/11/2023</a:t>
          </a:r>
          <a:r>
            <a:rPr lang="en-US" sz="1100" baseline="0">
              <a:solidFill>
                <a:schemeClr val="bg1"/>
              </a:solidFill>
            </a:rPr>
            <a:t> </a:t>
          </a:r>
        </a:p>
        <a:p>
          <a:pPr algn="ctr"/>
          <a:r>
            <a:rPr lang="en-US" sz="900">
              <a:solidFill>
                <a:schemeClr val="bg1"/>
              </a:solidFill>
            </a:rPr>
            <a:t>CLICCA QUI SCARICARE LA </a:t>
          </a:r>
          <a:r>
            <a:rPr lang="en-US" sz="900" baseline="0">
              <a:solidFill>
                <a:schemeClr val="bg1"/>
              </a:solidFill>
            </a:rPr>
            <a:t>MATRICE AGGIORNATA</a:t>
          </a:r>
          <a:endParaRPr lang="en-US" sz="1100">
            <a:solidFill>
              <a:schemeClr val="bg1"/>
            </a:solidFill>
          </a:endParaRPr>
        </a:p>
      </xdr:txBody>
    </xdr:sp>
    <xdr:clientData/>
  </xdr:twoCellAnchor>
  <xdr:twoCellAnchor>
    <xdr:from>
      <xdr:col>4</xdr:col>
      <xdr:colOff>12700</xdr:colOff>
      <xdr:row>2</xdr:row>
      <xdr:rowOff>184150</xdr:rowOff>
    </xdr:from>
    <xdr:to>
      <xdr:col>4</xdr:col>
      <xdr:colOff>2698752</xdr:colOff>
      <xdr:row>6</xdr:row>
      <xdr:rowOff>0</xdr:rowOff>
    </xdr:to>
    <xdr:sp macro="" textlink="">
      <xdr:nvSpPr>
        <xdr:cNvPr id="4" name="CasellaDiTesto 3">
          <a:extLst>
            <a:ext uri="{FF2B5EF4-FFF2-40B4-BE49-F238E27FC236}">
              <a16:creationId xmlns:a16="http://schemas.microsoft.com/office/drawing/2014/main" id="{19F9A9F6-FB83-0E65-396F-2DE5481EBBB6}"/>
            </a:ext>
          </a:extLst>
        </xdr:cNvPr>
        <xdr:cNvSpPr txBox="1"/>
      </xdr:nvSpPr>
      <xdr:spPr>
        <a:xfrm>
          <a:off x="8458200" y="565150"/>
          <a:ext cx="2686052" cy="1187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rgbClr val="C00000"/>
              </a:solidFill>
            </a:rPr>
            <a:t>ATTENZIONE:</a:t>
          </a:r>
        </a:p>
        <a:p>
          <a:pPr algn="ctr"/>
          <a:r>
            <a:rPr lang="en-US" sz="900"/>
            <a:t>Prima di compilare questa matrice, verificare se sul nostro sito è disponibile una versione aggiornata del file (https://educational.lalucerna.it/bandi-e-finanziamenti/next-gen-class-bando-scuola-4-0/)</a:t>
          </a:r>
        </a:p>
      </xdr:txBody>
    </xdr:sp>
    <xdr:clientData/>
  </xdr:twoCellAnchor>
  <xdr:twoCellAnchor editAs="oneCell">
    <xdr:from>
      <xdr:col>0</xdr:col>
      <xdr:colOff>211667</xdr:colOff>
      <xdr:row>0</xdr:row>
      <xdr:rowOff>80710</xdr:rowOff>
    </xdr:from>
    <xdr:to>
      <xdr:col>1</xdr:col>
      <xdr:colOff>1523999</xdr:colOff>
      <xdr:row>3</xdr:row>
      <xdr:rowOff>1614</xdr:rowOff>
    </xdr:to>
    <xdr:pic>
      <xdr:nvPicPr>
        <xdr:cNvPr id="7" name="Immagine 6">
          <a:extLst>
            <a:ext uri="{FF2B5EF4-FFF2-40B4-BE49-F238E27FC236}">
              <a16:creationId xmlns:a16="http://schemas.microsoft.com/office/drawing/2014/main" id="{9E46373E-E51E-EDFC-DED1-AE42BFF713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667" y="80710"/>
          <a:ext cx="1566332" cy="625330"/>
        </a:xfrm>
        <a:prstGeom prst="rect">
          <a:avLst/>
        </a:prstGeom>
      </xdr:spPr>
    </xdr:pic>
    <xdr:clientData/>
  </xdr:twoCellAnchor>
  <xdr:twoCellAnchor>
    <xdr:from>
      <xdr:col>3</xdr:col>
      <xdr:colOff>1536700</xdr:colOff>
      <xdr:row>4</xdr:row>
      <xdr:rowOff>152400</xdr:rowOff>
    </xdr:from>
    <xdr:to>
      <xdr:col>3</xdr:col>
      <xdr:colOff>2667000</xdr:colOff>
      <xdr:row>5</xdr:row>
      <xdr:rowOff>596900</xdr:rowOff>
    </xdr:to>
    <xdr:sp macro="" textlink="">
      <xdr:nvSpPr>
        <xdr:cNvPr id="5" name="CasellaDiTesto 4">
          <a:hlinkClick xmlns:r="http://schemas.openxmlformats.org/officeDocument/2006/relationships" r:id="rId4"/>
          <a:extLst>
            <a:ext uri="{FF2B5EF4-FFF2-40B4-BE49-F238E27FC236}">
              <a16:creationId xmlns:a16="http://schemas.microsoft.com/office/drawing/2014/main" id="{7F5E2344-B407-0E8F-6F3A-2246B6956995}"/>
            </a:ext>
          </a:extLst>
        </xdr:cNvPr>
        <xdr:cNvSpPr txBox="1"/>
      </xdr:nvSpPr>
      <xdr:spPr>
        <a:xfrm>
          <a:off x="5575300" y="914400"/>
          <a:ext cx="1130300" cy="6731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chemeClr val="bg1"/>
              </a:solidFill>
            </a:rPr>
            <a:t>CATALOGO ARREDI</a:t>
          </a:r>
          <a:r>
            <a:rPr lang="it-IT" sz="1100" b="1" baseline="0">
              <a:solidFill>
                <a:schemeClr val="bg1"/>
              </a:solidFill>
            </a:rPr>
            <a:t> 4.0</a:t>
          </a:r>
          <a:endParaRPr lang="it-IT" sz="1100" b="1">
            <a:solidFill>
              <a:schemeClr val="bg1"/>
            </a:solidFill>
          </a:endParaRPr>
        </a:p>
      </xdr:txBody>
    </xdr:sp>
    <xdr:clientData/>
  </xdr:twoCellAnchor>
  <xdr:twoCellAnchor>
    <xdr:from>
      <xdr:col>3</xdr:col>
      <xdr:colOff>2768600</xdr:colOff>
      <xdr:row>4</xdr:row>
      <xdr:rowOff>152400</xdr:rowOff>
    </xdr:from>
    <xdr:to>
      <xdr:col>3</xdr:col>
      <xdr:colOff>3898900</xdr:colOff>
      <xdr:row>5</xdr:row>
      <xdr:rowOff>596900</xdr:rowOff>
    </xdr:to>
    <xdr:sp macro="" textlink="">
      <xdr:nvSpPr>
        <xdr:cNvPr id="8" name="CasellaDiTesto 7">
          <a:hlinkClick xmlns:r="http://schemas.openxmlformats.org/officeDocument/2006/relationships" r:id="rId5"/>
          <a:extLst>
            <a:ext uri="{FF2B5EF4-FFF2-40B4-BE49-F238E27FC236}">
              <a16:creationId xmlns:a16="http://schemas.microsoft.com/office/drawing/2014/main" id="{28BF7283-9073-3A43-A870-0C003F9D37F1}"/>
            </a:ext>
          </a:extLst>
        </xdr:cNvPr>
        <xdr:cNvSpPr txBox="1"/>
      </xdr:nvSpPr>
      <xdr:spPr>
        <a:xfrm>
          <a:off x="6807200" y="914400"/>
          <a:ext cx="1130300" cy="67310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chemeClr val="bg1"/>
              </a:solidFill>
            </a:rPr>
            <a:t>CATALOGO ATTREZZATURE DIGITALI</a:t>
          </a:r>
          <a:r>
            <a:rPr lang="it-IT" sz="1100" b="1" baseline="0">
              <a:solidFill>
                <a:schemeClr val="bg1"/>
              </a:solidFill>
            </a:rPr>
            <a:t> 4.0</a:t>
          </a:r>
          <a:endParaRPr lang="it-IT" sz="1100" b="1">
            <a:solidFill>
              <a:schemeClr val="bg1"/>
            </a:solidFill>
          </a:endParaRPr>
        </a:p>
      </xdr:txBody>
    </xdr:sp>
    <xdr:clientData/>
  </xdr:twoCellAnchor>
  <xdr:twoCellAnchor>
    <xdr:from>
      <xdr:col>3</xdr:col>
      <xdr:colOff>1168400</xdr:colOff>
      <xdr:row>2</xdr:row>
      <xdr:rowOff>76200</xdr:rowOff>
    </xdr:from>
    <xdr:to>
      <xdr:col>3</xdr:col>
      <xdr:colOff>4292600</xdr:colOff>
      <xdr:row>5</xdr:row>
      <xdr:rowOff>0</xdr:rowOff>
    </xdr:to>
    <xdr:sp macro="" textlink="">
      <xdr:nvSpPr>
        <xdr:cNvPr id="9" name="CasellaDiTesto 8">
          <a:extLst>
            <a:ext uri="{FF2B5EF4-FFF2-40B4-BE49-F238E27FC236}">
              <a16:creationId xmlns:a16="http://schemas.microsoft.com/office/drawing/2014/main" id="{EB345B73-0377-39B3-B982-10EE1E2A7508}"/>
            </a:ext>
          </a:extLst>
        </xdr:cNvPr>
        <xdr:cNvSpPr txBox="1"/>
      </xdr:nvSpPr>
      <xdr:spPr>
        <a:xfrm>
          <a:off x="5207000" y="457200"/>
          <a:ext cx="312420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SCARICA I CATALOGHI</a:t>
          </a:r>
        </a:p>
        <a:p>
          <a:pPr algn="ctr"/>
          <a:r>
            <a:rPr lang="it-IT" sz="1100"/>
            <a:t>Troverai</a:t>
          </a:r>
          <a:r>
            <a:rPr lang="it-IT" sz="1100" baseline="0"/>
            <a:t> tutti gli articoli di questa matrice</a:t>
          </a:r>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hop.lalucerna.it/VAS1713T9S16" TargetMode="External"/><Relationship Id="rId299" Type="http://schemas.openxmlformats.org/officeDocument/2006/relationships/hyperlink" Target="https://shop.lalucerna.it/54-30134" TargetMode="External"/><Relationship Id="rId21" Type="http://schemas.openxmlformats.org/officeDocument/2006/relationships/hyperlink" Target="https://shop.lalucerna.it/54-14907" TargetMode="External"/><Relationship Id="rId63" Type="http://schemas.openxmlformats.org/officeDocument/2006/relationships/hyperlink" Target="https://shop.lalucerna.it/54-30097" TargetMode="External"/><Relationship Id="rId159" Type="http://schemas.openxmlformats.org/officeDocument/2006/relationships/hyperlink" Target="https://shop.lalucerna.it/VAS1716T9S13C14" TargetMode="External"/><Relationship Id="rId324" Type="http://schemas.openxmlformats.org/officeDocument/2006/relationships/hyperlink" Target="https://shop.lalucerna.it/LU45088" TargetMode="External"/><Relationship Id="rId366" Type="http://schemas.openxmlformats.org/officeDocument/2006/relationships/hyperlink" Target="https://shop.lalucerna.it/54-15827" TargetMode="External"/><Relationship Id="rId170" Type="http://schemas.openxmlformats.org/officeDocument/2006/relationships/hyperlink" Target="https://shop.lalucerna.it/VAS4141S99A99D" TargetMode="External"/><Relationship Id="rId226" Type="http://schemas.openxmlformats.org/officeDocument/2006/relationships/hyperlink" Target="https://shop.lalucerna.it/VAS7735AS" TargetMode="External"/><Relationship Id="rId268" Type="http://schemas.openxmlformats.org/officeDocument/2006/relationships/hyperlink" Target="https://shop.lalucerna.it/EPR021" TargetMode="External"/><Relationship Id="rId32" Type="http://schemas.openxmlformats.org/officeDocument/2006/relationships/hyperlink" Target="https://shop.lalucerna.it/54-30034" TargetMode="External"/><Relationship Id="rId74" Type="http://schemas.openxmlformats.org/officeDocument/2006/relationships/hyperlink" Target="https://shop.lalucerna.it/RSMGN63T/A" TargetMode="External"/><Relationship Id="rId128" Type="http://schemas.openxmlformats.org/officeDocument/2006/relationships/hyperlink" Target="https://shop.lalucerna.it/VAS1716T9S13C14" TargetMode="External"/><Relationship Id="rId335" Type="http://schemas.openxmlformats.org/officeDocument/2006/relationships/hyperlink" Target="https://shop.lalucerna.it/54-14319" TargetMode="External"/><Relationship Id="rId5" Type="http://schemas.openxmlformats.org/officeDocument/2006/relationships/hyperlink" Target="https://shop.lalucerna.it/MRDPHT" TargetMode="External"/><Relationship Id="rId181" Type="http://schemas.openxmlformats.org/officeDocument/2006/relationships/hyperlink" Target="https://shop.lalucerna.it/VAS4178S99A99D" TargetMode="External"/><Relationship Id="rId237" Type="http://schemas.openxmlformats.org/officeDocument/2006/relationships/hyperlink" Target="https://shop.lalucerna.it/EPR033" TargetMode="External"/><Relationship Id="rId279" Type="http://schemas.openxmlformats.org/officeDocument/2006/relationships/hyperlink" Target="https://shop.lalucerna.it/NEK20906002" TargetMode="External"/><Relationship Id="rId43" Type="http://schemas.openxmlformats.org/officeDocument/2006/relationships/hyperlink" Target="https://shop.lalucerna.it/MRDCHRXF2" TargetMode="External"/><Relationship Id="rId139" Type="http://schemas.openxmlformats.org/officeDocument/2006/relationships/hyperlink" Target="https://shop.lalucerna.it/VAS4126S99A99D" TargetMode="External"/><Relationship Id="rId290" Type="http://schemas.openxmlformats.org/officeDocument/2006/relationships/hyperlink" Target="https://shop.lalucerna.it/CH03900" TargetMode="External"/><Relationship Id="rId304" Type="http://schemas.openxmlformats.org/officeDocument/2006/relationships/hyperlink" Target="https://shop.lalucerna.it/54-30139" TargetMode="External"/><Relationship Id="rId346" Type="http://schemas.openxmlformats.org/officeDocument/2006/relationships/hyperlink" Target="https://shop.lalucerna.it/54-30144" TargetMode="External"/><Relationship Id="rId85" Type="http://schemas.openxmlformats.org/officeDocument/2006/relationships/hyperlink" Target="https://shop.lalucerna.it/MRDBRICKS-IS" TargetMode="External"/><Relationship Id="rId150" Type="http://schemas.openxmlformats.org/officeDocument/2006/relationships/hyperlink" Target="https://shop.lalucerna.it/VAS4026" TargetMode="External"/><Relationship Id="rId192" Type="http://schemas.openxmlformats.org/officeDocument/2006/relationships/hyperlink" Target="https://shop.lalucerna.it/VAS7546GP" TargetMode="External"/><Relationship Id="rId206" Type="http://schemas.openxmlformats.org/officeDocument/2006/relationships/hyperlink" Target="https://shop.lalucerna.it/VAS7110" TargetMode="External"/><Relationship Id="rId248" Type="http://schemas.openxmlformats.org/officeDocument/2006/relationships/hyperlink" Target="https://shop.lalucerna.it/54-13839" TargetMode="External"/><Relationship Id="rId12" Type="http://schemas.openxmlformats.org/officeDocument/2006/relationships/hyperlink" Target="https://shop.lalucerna.it/MRDPHT-RC-MR" TargetMode="External"/><Relationship Id="rId108" Type="http://schemas.openxmlformats.org/officeDocument/2006/relationships/hyperlink" Target="https://shop.lalucerna.it/VAS4266" TargetMode="External"/><Relationship Id="rId315" Type="http://schemas.openxmlformats.org/officeDocument/2006/relationships/hyperlink" Target="https://shop.lalucerna.it/LU7650AR" TargetMode="External"/><Relationship Id="rId357" Type="http://schemas.openxmlformats.org/officeDocument/2006/relationships/hyperlink" Target="https://shop.lalucerna.it/DC45401" TargetMode="External"/><Relationship Id="rId54" Type="http://schemas.openxmlformats.org/officeDocument/2006/relationships/hyperlink" Target="https://shop.lalucerna.it/54-30018-EP" TargetMode="External"/><Relationship Id="rId96" Type="http://schemas.openxmlformats.org/officeDocument/2006/relationships/hyperlink" Target="https://shop.lalucerna.it/VAS4246" TargetMode="External"/><Relationship Id="rId161" Type="http://schemas.openxmlformats.org/officeDocument/2006/relationships/hyperlink" Target="https://shop.lalucerna.it/VAS1717T9S12C14" TargetMode="External"/><Relationship Id="rId217" Type="http://schemas.openxmlformats.org/officeDocument/2006/relationships/hyperlink" Target="https://shop.lalucerna.it/VAS4501E4" TargetMode="External"/><Relationship Id="rId259" Type="http://schemas.openxmlformats.org/officeDocument/2006/relationships/hyperlink" Target="https://shop.lalucerna.it/EPR035" TargetMode="External"/><Relationship Id="rId23" Type="http://schemas.openxmlformats.org/officeDocument/2006/relationships/hyperlink" Target="https://shop.lalucerna.it/54-14909" TargetMode="External"/><Relationship Id="rId119" Type="http://schemas.openxmlformats.org/officeDocument/2006/relationships/hyperlink" Target="https://shop.lalucerna.it/VAS1709" TargetMode="External"/><Relationship Id="rId270" Type="http://schemas.openxmlformats.org/officeDocument/2006/relationships/hyperlink" Target="https://shop.lalucerna.it/EPR023" TargetMode="External"/><Relationship Id="rId326" Type="http://schemas.openxmlformats.org/officeDocument/2006/relationships/hyperlink" Target="https://shop.lalucerna.it/54-30154" TargetMode="External"/><Relationship Id="rId65" Type="http://schemas.openxmlformats.org/officeDocument/2006/relationships/hyperlink" Target="https://shop.lalucerna.it/54-30113" TargetMode="External"/><Relationship Id="rId130" Type="http://schemas.openxmlformats.org/officeDocument/2006/relationships/hyperlink" Target="https://shop.lalucerna.it/VAS55237" TargetMode="External"/><Relationship Id="rId368" Type="http://schemas.openxmlformats.org/officeDocument/2006/relationships/hyperlink" Target="https://shop.lalucerna.it/54-15829" TargetMode="External"/><Relationship Id="rId172" Type="http://schemas.openxmlformats.org/officeDocument/2006/relationships/hyperlink" Target="https://shop.lalucerna.it/VAS7130" TargetMode="External"/><Relationship Id="rId228" Type="http://schemas.openxmlformats.org/officeDocument/2006/relationships/hyperlink" Target="https://shop.lalucerna.it/VAS7110" TargetMode="External"/><Relationship Id="rId281" Type="http://schemas.openxmlformats.org/officeDocument/2006/relationships/hyperlink" Target="https://shop.lalucerna.it/OSM80" TargetMode="External"/><Relationship Id="rId337" Type="http://schemas.openxmlformats.org/officeDocument/2006/relationships/hyperlink" Target="https://shop.lalucerna.it/54-14901" TargetMode="External"/><Relationship Id="rId34" Type="http://schemas.openxmlformats.org/officeDocument/2006/relationships/hyperlink" Target="https://shop.lalucerna.it/54-30036" TargetMode="External"/><Relationship Id="rId76" Type="http://schemas.openxmlformats.org/officeDocument/2006/relationships/hyperlink" Target="https://shop.lalucerna.it/RSMGPC3T/A" TargetMode="External"/><Relationship Id="rId141" Type="http://schemas.openxmlformats.org/officeDocument/2006/relationships/hyperlink" Target="https://shop.lalucerna.it/VAS4139S99A99D" TargetMode="External"/><Relationship Id="rId7" Type="http://schemas.openxmlformats.org/officeDocument/2006/relationships/hyperlink" Target="https://shop.lalucerna.it/MRDPHT%20ET%20MR" TargetMode="External"/><Relationship Id="rId183" Type="http://schemas.openxmlformats.org/officeDocument/2006/relationships/hyperlink" Target="https://shop.lalucerna.it/VAS5170" TargetMode="External"/><Relationship Id="rId239" Type="http://schemas.openxmlformats.org/officeDocument/2006/relationships/hyperlink" Target="https://shop.lalucerna.it/54-30128" TargetMode="External"/><Relationship Id="rId250" Type="http://schemas.openxmlformats.org/officeDocument/2006/relationships/hyperlink" Target="https://shop.lalucerna.it/54-13839" TargetMode="External"/><Relationship Id="rId292" Type="http://schemas.openxmlformats.org/officeDocument/2006/relationships/hyperlink" Target="https://shop.lalucerna.it/LU44139S99A99A" TargetMode="External"/><Relationship Id="rId306" Type="http://schemas.openxmlformats.org/officeDocument/2006/relationships/hyperlink" Target="https://shop.lalucerna.it/VAS7650AR" TargetMode="External"/><Relationship Id="rId45" Type="http://schemas.openxmlformats.org/officeDocument/2006/relationships/hyperlink" Target="https://shop.lalucerna.it/MRDOM07151" TargetMode="External"/><Relationship Id="rId87" Type="http://schemas.openxmlformats.org/officeDocument/2006/relationships/hyperlink" Target="https://shop.lalucerna.it/MRDBRICKS-IS-3Y" TargetMode="External"/><Relationship Id="rId110" Type="http://schemas.openxmlformats.org/officeDocument/2006/relationships/hyperlink" Target="https://shop.lalucerna.it/54-3077T9S17C14" TargetMode="External"/><Relationship Id="rId348" Type="http://schemas.openxmlformats.org/officeDocument/2006/relationships/hyperlink" Target="https://shop.lalucerna.it/54-30146" TargetMode="External"/><Relationship Id="rId152" Type="http://schemas.openxmlformats.org/officeDocument/2006/relationships/hyperlink" Target="https://shop.lalucerna.it/VAS4087" TargetMode="External"/><Relationship Id="rId194" Type="http://schemas.openxmlformats.org/officeDocument/2006/relationships/hyperlink" Target="https://shop.lalucerna.it/VAS7722L" TargetMode="External"/><Relationship Id="rId208" Type="http://schemas.openxmlformats.org/officeDocument/2006/relationships/hyperlink" Target="https://shop.lalucerna.it/VAS1755T9S17" TargetMode="External"/><Relationship Id="rId261" Type="http://schemas.openxmlformats.org/officeDocument/2006/relationships/hyperlink" Target="https://shop.lalucerna.it/EPR029" TargetMode="External"/><Relationship Id="rId14" Type="http://schemas.openxmlformats.org/officeDocument/2006/relationships/hyperlink" Target="https://shop.lalucerna.it/MRDPHT-MAT" TargetMode="External"/><Relationship Id="rId56" Type="http://schemas.openxmlformats.org/officeDocument/2006/relationships/hyperlink" Target="https://shop.lalucerna.it/54-30098" TargetMode="External"/><Relationship Id="rId317" Type="http://schemas.openxmlformats.org/officeDocument/2006/relationships/hyperlink" Target="https://shop.lalucerna.it/LU7748P001" TargetMode="External"/><Relationship Id="rId359" Type="http://schemas.openxmlformats.org/officeDocument/2006/relationships/hyperlink" Target="https://shop.lalucerna.it/DC45401-8" TargetMode="External"/><Relationship Id="rId98" Type="http://schemas.openxmlformats.org/officeDocument/2006/relationships/hyperlink" Target="https://shop.lalucerna.it/VAS1766T9S17" TargetMode="External"/><Relationship Id="rId121" Type="http://schemas.openxmlformats.org/officeDocument/2006/relationships/hyperlink" Target="https://shop.lalucerna.it/VAS1136T9S13C14" TargetMode="External"/><Relationship Id="rId163" Type="http://schemas.openxmlformats.org/officeDocument/2006/relationships/hyperlink" Target="https://shop.lalucerna.it/VAS1718T9S12C14" TargetMode="External"/><Relationship Id="rId219" Type="http://schemas.openxmlformats.org/officeDocument/2006/relationships/hyperlink" Target="https://shop.lalucerna.it/VAS6024" TargetMode="External"/><Relationship Id="rId370" Type="http://schemas.openxmlformats.org/officeDocument/2006/relationships/hyperlink" Target="https://youtu.be/pTj-Ddwa1q8" TargetMode="External"/><Relationship Id="rId230" Type="http://schemas.openxmlformats.org/officeDocument/2006/relationships/hyperlink" Target="https://shop.lalucerna.it/54-30110" TargetMode="External"/><Relationship Id="rId25" Type="http://schemas.openxmlformats.org/officeDocument/2006/relationships/hyperlink" Target="https://shop.lalucerna.it/54-20060" TargetMode="External"/><Relationship Id="rId67" Type="http://schemas.openxmlformats.org/officeDocument/2006/relationships/hyperlink" Target="https://shop.lalucerna.it/54-30119" TargetMode="External"/><Relationship Id="rId272" Type="http://schemas.openxmlformats.org/officeDocument/2006/relationships/hyperlink" Target="https://shop.lalucerna.it/54-30124-6" TargetMode="External"/><Relationship Id="rId328" Type="http://schemas.openxmlformats.org/officeDocument/2006/relationships/hyperlink" Target="https://shop.lalucerna.it/54-30155" TargetMode="External"/><Relationship Id="rId132" Type="http://schemas.openxmlformats.org/officeDocument/2006/relationships/hyperlink" Target="https://shop.lalucerna.it/VAS5170" TargetMode="External"/><Relationship Id="rId174" Type="http://schemas.openxmlformats.org/officeDocument/2006/relationships/hyperlink" Target="https://shop.lalucerna.it/VAS7544GR" TargetMode="External"/><Relationship Id="rId241" Type="http://schemas.openxmlformats.org/officeDocument/2006/relationships/hyperlink" Target="https://shop.lalucerna.it/54-30002" TargetMode="External"/><Relationship Id="rId36" Type="http://schemas.openxmlformats.org/officeDocument/2006/relationships/hyperlink" Target="https://shop.lalucerna.it/54-30038" TargetMode="External"/><Relationship Id="rId283" Type="http://schemas.openxmlformats.org/officeDocument/2006/relationships/hyperlink" Target="https://shop.lalucerna.it/NEK19779095" TargetMode="External"/><Relationship Id="rId339" Type="http://schemas.openxmlformats.org/officeDocument/2006/relationships/hyperlink" Target="https://www.mozaweb.com/it/" TargetMode="External"/><Relationship Id="rId78" Type="http://schemas.openxmlformats.org/officeDocument/2006/relationships/hyperlink" Target="https://shop.lalucerna.it/MRDSM-X205NZAEEUE" TargetMode="External"/><Relationship Id="rId99" Type="http://schemas.openxmlformats.org/officeDocument/2006/relationships/hyperlink" Target="https://shop.lalucerna.it/VAS4284" TargetMode="External"/><Relationship Id="rId101" Type="http://schemas.openxmlformats.org/officeDocument/2006/relationships/hyperlink" Target="https://shop.lalucerna.it/VAS4241" TargetMode="External"/><Relationship Id="rId122" Type="http://schemas.openxmlformats.org/officeDocument/2006/relationships/hyperlink" Target="https://shop.lalucerna.it/VAS1960R" TargetMode="External"/><Relationship Id="rId143" Type="http://schemas.openxmlformats.org/officeDocument/2006/relationships/hyperlink" Target="https://shop.lalucerna.it/VAS4012S99A99A" TargetMode="External"/><Relationship Id="rId164" Type="http://schemas.openxmlformats.org/officeDocument/2006/relationships/hyperlink" Target="https://shop.lalucerna.it/VAS5170" TargetMode="External"/><Relationship Id="rId185" Type="http://schemas.openxmlformats.org/officeDocument/2006/relationships/hyperlink" Target="https://shop.lalucerna.it/" TargetMode="External"/><Relationship Id="rId350" Type="http://schemas.openxmlformats.org/officeDocument/2006/relationships/hyperlink" Target="https://shop.lalucerna.it/INV481A71001" TargetMode="External"/><Relationship Id="rId371" Type="http://schemas.openxmlformats.org/officeDocument/2006/relationships/hyperlink" Target="https://youtu.be/pTj-Ddwa1q8" TargetMode="External"/><Relationship Id="rId9" Type="http://schemas.openxmlformats.org/officeDocument/2006/relationships/hyperlink" Target="https://shop.lalucerna.it/MRDPHT-EE" TargetMode="External"/><Relationship Id="rId210" Type="http://schemas.openxmlformats.org/officeDocument/2006/relationships/hyperlink" Target="https://shop.lalucerna.it/54-14317" TargetMode="External"/><Relationship Id="rId26" Type="http://schemas.openxmlformats.org/officeDocument/2006/relationships/hyperlink" Target="https://shop.lalucerna.it/54-30107" TargetMode="External"/><Relationship Id="rId231" Type="http://schemas.openxmlformats.org/officeDocument/2006/relationships/hyperlink" Target="https://shop.lalucerna.it/VAS5180" TargetMode="External"/><Relationship Id="rId252" Type="http://schemas.openxmlformats.org/officeDocument/2006/relationships/hyperlink" Target="https://shop.lalucerna.it/DC45345" TargetMode="External"/><Relationship Id="rId273" Type="http://schemas.openxmlformats.org/officeDocument/2006/relationships/hyperlink" Target="https://shop.lalucerna.it/EPR024" TargetMode="External"/><Relationship Id="rId294" Type="http://schemas.openxmlformats.org/officeDocument/2006/relationships/hyperlink" Target="https://shop.lalucerna.it/EPR017ST" TargetMode="External"/><Relationship Id="rId308" Type="http://schemas.openxmlformats.org/officeDocument/2006/relationships/hyperlink" Target="https://shop.lalucerna.it/VAS7650ARCAS" TargetMode="External"/><Relationship Id="rId329" Type="http://schemas.openxmlformats.org/officeDocument/2006/relationships/hyperlink" Target="https://shop.lalucerna.it/54-30126" TargetMode="External"/><Relationship Id="rId47" Type="http://schemas.openxmlformats.org/officeDocument/2006/relationships/hyperlink" Target="https://shop.lalucerna.it/54-30015" TargetMode="External"/><Relationship Id="rId68" Type="http://schemas.openxmlformats.org/officeDocument/2006/relationships/hyperlink" Target="https://shop.lalucerna.it/54-30116" TargetMode="External"/><Relationship Id="rId89" Type="http://schemas.openxmlformats.org/officeDocument/2006/relationships/hyperlink" Target="https://shop.lalucerna.it/MRDCROS-SW-DN-EDU" TargetMode="External"/><Relationship Id="rId112" Type="http://schemas.openxmlformats.org/officeDocument/2006/relationships/hyperlink" Target="https://shop.lalucerna.it/VAS7156" TargetMode="External"/><Relationship Id="rId133" Type="http://schemas.openxmlformats.org/officeDocument/2006/relationships/hyperlink" Target="https://shop.lalucerna.it/VAS5174" TargetMode="External"/><Relationship Id="rId154" Type="http://schemas.openxmlformats.org/officeDocument/2006/relationships/hyperlink" Target="https://shop.lalucerna.it/VAS7216" TargetMode="External"/><Relationship Id="rId175" Type="http://schemas.openxmlformats.org/officeDocument/2006/relationships/hyperlink" Target="https://shop.lalucerna.it/VAS7156" TargetMode="External"/><Relationship Id="rId340" Type="http://schemas.openxmlformats.org/officeDocument/2006/relationships/hyperlink" Target="https://www.mozaweb.com/it/" TargetMode="External"/><Relationship Id="rId361" Type="http://schemas.openxmlformats.org/officeDocument/2006/relationships/hyperlink" Target="https://shop.lalucerna.it/DC45401-24" TargetMode="External"/><Relationship Id="rId196" Type="http://schemas.openxmlformats.org/officeDocument/2006/relationships/hyperlink" Target="https://shop.lalucerna.it/VAS1717T9S12C14" TargetMode="External"/><Relationship Id="rId200" Type="http://schemas.openxmlformats.org/officeDocument/2006/relationships/hyperlink" Target="https://shop.lalucerna.it/VAS7735AS" TargetMode="External"/><Relationship Id="rId16" Type="http://schemas.openxmlformats.org/officeDocument/2006/relationships/hyperlink" Target="https://shop.lalucerna.it/54-30105" TargetMode="External"/><Relationship Id="rId221" Type="http://schemas.openxmlformats.org/officeDocument/2006/relationships/hyperlink" Target="https://shop.lalucerna.it/VAS1756T9S16" TargetMode="External"/><Relationship Id="rId242" Type="http://schemas.openxmlformats.org/officeDocument/2006/relationships/hyperlink" Target="https://shop.lalucerna.it/54-30002" TargetMode="External"/><Relationship Id="rId263" Type="http://schemas.openxmlformats.org/officeDocument/2006/relationships/hyperlink" Target="https://shop.lalucerna.it/EPR031" TargetMode="External"/><Relationship Id="rId284" Type="http://schemas.openxmlformats.org/officeDocument/2006/relationships/hyperlink" Target="https://shop.lalucerna.it/NEK17905112" TargetMode="External"/><Relationship Id="rId319" Type="http://schemas.openxmlformats.org/officeDocument/2006/relationships/hyperlink" Target="https://shop.lalucerna.it/AR212" TargetMode="External"/><Relationship Id="rId37" Type="http://schemas.openxmlformats.org/officeDocument/2006/relationships/hyperlink" Target="https://shop.lalucerna.it/54-30120" TargetMode="External"/><Relationship Id="rId58" Type="http://schemas.openxmlformats.org/officeDocument/2006/relationships/hyperlink" Target="https://shop.lalucerna.it/54-30100" TargetMode="External"/><Relationship Id="rId79" Type="http://schemas.openxmlformats.org/officeDocument/2006/relationships/hyperlink" Target="https://shop.lalucerna.it/MRDXE340XDA-KA1IT" TargetMode="External"/><Relationship Id="rId102" Type="http://schemas.openxmlformats.org/officeDocument/2006/relationships/hyperlink" Target="https://shop.lalucerna.it/VAS4242" TargetMode="External"/><Relationship Id="rId123" Type="http://schemas.openxmlformats.org/officeDocument/2006/relationships/hyperlink" Target="https://shop.lalucerna.it/VAS7110" TargetMode="External"/><Relationship Id="rId144" Type="http://schemas.openxmlformats.org/officeDocument/2006/relationships/hyperlink" Target="https://shop.lalucerna.it/VAS4038S99A99A" TargetMode="External"/><Relationship Id="rId330" Type="http://schemas.openxmlformats.org/officeDocument/2006/relationships/hyperlink" Target="https://shop.lalucerna.it/54-30151" TargetMode="External"/><Relationship Id="rId90" Type="http://schemas.openxmlformats.org/officeDocument/2006/relationships/hyperlink" Target="https://shop.lalucerna.it/MRDGWEP-MR" TargetMode="External"/><Relationship Id="rId165" Type="http://schemas.openxmlformats.org/officeDocument/2006/relationships/hyperlink" Target="https://shop.lalucerna.it/VAS7499C65BP" TargetMode="External"/><Relationship Id="rId186" Type="http://schemas.openxmlformats.org/officeDocument/2006/relationships/hyperlink" Target="https://shop.lalucerna.it/VAS7222+55231" TargetMode="External"/><Relationship Id="rId351" Type="http://schemas.openxmlformats.org/officeDocument/2006/relationships/hyperlink" Target="https://shop.lalucerna.it/INV487A03" TargetMode="External"/><Relationship Id="rId372" Type="http://schemas.openxmlformats.org/officeDocument/2006/relationships/printerSettings" Target="../printerSettings/printerSettings1.bin"/><Relationship Id="rId211" Type="http://schemas.openxmlformats.org/officeDocument/2006/relationships/hyperlink" Target="https://shop.lalucerna.it/54-14318" TargetMode="External"/><Relationship Id="rId232" Type="http://schemas.openxmlformats.org/officeDocument/2006/relationships/hyperlink" Target="https://shop.lalucerna.it/EPR018" TargetMode="External"/><Relationship Id="rId253" Type="http://schemas.openxmlformats.org/officeDocument/2006/relationships/hyperlink" Target="https://shop.lalucerna.it/DC45345" TargetMode="External"/><Relationship Id="rId274" Type="http://schemas.openxmlformats.org/officeDocument/2006/relationships/hyperlink" Target="https://shop.lalucerna.it/EPR024-6" TargetMode="External"/><Relationship Id="rId295" Type="http://schemas.openxmlformats.org/officeDocument/2006/relationships/hyperlink" Target="https://shop.lalucerna.it/EPR027" TargetMode="External"/><Relationship Id="rId309" Type="http://schemas.openxmlformats.org/officeDocument/2006/relationships/hyperlink" Target="https://shop.lalucerna.it/LU41717T9S12C14" TargetMode="External"/><Relationship Id="rId27" Type="http://schemas.openxmlformats.org/officeDocument/2006/relationships/hyperlink" Target="https://shop.lalucerna.it/54-30108" TargetMode="External"/><Relationship Id="rId48" Type="http://schemas.openxmlformats.org/officeDocument/2006/relationships/hyperlink" Target="https://shop.lalucerna.it/54-30018-MK" TargetMode="External"/><Relationship Id="rId69" Type="http://schemas.openxmlformats.org/officeDocument/2006/relationships/hyperlink" Target="https://shop.lalucerna.it/RSMK2K3TY/A" TargetMode="External"/><Relationship Id="rId113" Type="http://schemas.openxmlformats.org/officeDocument/2006/relationships/hyperlink" Target="https://shop.lalucerna.it/VAS7154" TargetMode="External"/><Relationship Id="rId134" Type="http://schemas.openxmlformats.org/officeDocument/2006/relationships/hyperlink" Target="https://shop.lalucerna.it/VAS5025" TargetMode="External"/><Relationship Id="rId320" Type="http://schemas.openxmlformats.org/officeDocument/2006/relationships/hyperlink" Target="https://shop.lalucerna.it/AR208" TargetMode="External"/><Relationship Id="rId80" Type="http://schemas.openxmlformats.org/officeDocument/2006/relationships/hyperlink" Target="https://shop.lalucerna.it/54-30117" TargetMode="External"/><Relationship Id="rId155" Type="http://schemas.openxmlformats.org/officeDocument/2006/relationships/hyperlink" Target="https://shop.lalucerna.it/VAS7722L" TargetMode="External"/><Relationship Id="rId176" Type="http://schemas.openxmlformats.org/officeDocument/2006/relationships/hyperlink" Target="https://shop.lalucerna.it/VAS7154" TargetMode="External"/><Relationship Id="rId197" Type="http://schemas.openxmlformats.org/officeDocument/2006/relationships/hyperlink" Target="https://shop.lalucerna.it/VAS55237" TargetMode="External"/><Relationship Id="rId341" Type="http://schemas.openxmlformats.org/officeDocument/2006/relationships/hyperlink" Target="https://www.mozaweb.com/it/" TargetMode="External"/><Relationship Id="rId362" Type="http://schemas.openxmlformats.org/officeDocument/2006/relationships/hyperlink" Target="https://shop.lalucerna.it/DC45400" TargetMode="External"/><Relationship Id="rId201" Type="http://schemas.openxmlformats.org/officeDocument/2006/relationships/hyperlink" Target="https://shop.lalucerna.it/VAS7544GR" TargetMode="External"/><Relationship Id="rId222" Type="http://schemas.openxmlformats.org/officeDocument/2006/relationships/hyperlink" Target="https://shop.lalucerna.it/VAS1713T9S16" TargetMode="External"/><Relationship Id="rId243" Type="http://schemas.openxmlformats.org/officeDocument/2006/relationships/hyperlink" Target="https://shop.lalucerna.it/54-14317" TargetMode="External"/><Relationship Id="rId264" Type="http://schemas.openxmlformats.org/officeDocument/2006/relationships/hyperlink" Target="https://shop.lalucerna.it/EPR032" TargetMode="External"/><Relationship Id="rId285" Type="http://schemas.openxmlformats.org/officeDocument/2006/relationships/hyperlink" Target="https://shop.lalucerna.it/NEK18517112" TargetMode="External"/><Relationship Id="rId17" Type="http://schemas.openxmlformats.org/officeDocument/2006/relationships/hyperlink" Target="https://shop.lalucerna.it/54-30106" TargetMode="External"/><Relationship Id="rId38" Type="http://schemas.openxmlformats.org/officeDocument/2006/relationships/hyperlink" Target="https://shop.lalucerna.it/54-30121" TargetMode="External"/><Relationship Id="rId59" Type="http://schemas.openxmlformats.org/officeDocument/2006/relationships/hyperlink" Target="https://shop.lalucerna.it/54-30101" TargetMode="External"/><Relationship Id="rId103" Type="http://schemas.openxmlformats.org/officeDocument/2006/relationships/hyperlink" Target="https://shop.lalucerna.it/VAS1755" TargetMode="External"/><Relationship Id="rId124" Type="http://schemas.openxmlformats.org/officeDocument/2006/relationships/hyperlink" Target="https://shop.lalucerna.it/VASINF1" TargetMode="External"/><Relationship Id="rId310" Type="http://schemas.openxmlformats.org/officeDocument/2006/relationships/hyperlink" Target="https://shop.lalucerna.it/54-30129" TargetMode="External"/><Relationship Id="rId70" Type="http://schemas.openxmlformats.org/officeDocument/2006/relationships/hyperlink" Target="https://shop.lalucerna.it/RSMK2N3TY/A" TargetMode="External"/><Relationship Id="rId91" Type="http://schemas.openxmlformats.org/officeDocument/2006/relationships/hyperlink" Target="https://shop.lalucerna.it/MRDGWES-MR" TargetMode="External"/><Relationship Id="rId145" Type="http://schemas.openxmlformats.org/officeDocument/2006/relationships/hyperlink" Target="https://shop.lalucerna.it/VAS7546GP" TargetMode="External"/><Relationship Id="rId166" Type="http://schemas.openxmlformats.org/officeDocument/2006/relationships/hyperlink" Target="https://shop.lalucerna.it/VAS6010" TargetMode="External"/><Relationship Id="rId187" Type="http://schemas.openxmlformats.org/officeDocument/2006/relationships/hyperlink" Target="https://shop.lalucerna.it/VAS7216" TargetMode="External"/><Relationship Id="rId331" Type="http://schemas.openxmlformats.org/officeDocument/2006/relationships/hyperlink" Target="https://shop.lalucerna.it/54-30152" TargetMode="External"/><Relationship Id="rId352" Type="http://schemas.openxmlformats.org/officeDocument/2006/relationships/hyperlink" Target="https://shop.lalucerna.it/MRDGWETL1Y-MR" TargetMode="External"/><Relationship Id="rId373" Type="http://schemas.openxmlformats.org/officeDocument/2006/relationships/drawing" Target="../drawings/drawing1.xml"/><Relationship Id="rId1" Type="http://schemas.openxmlformats.org/officeDocument/2006/relationships/hyperlink" Target="https://shop.lalucerna.it/54-14318" TargetMode="External"/><Relationship Id="rId212" Type="http://schemas.openxmlformats.org/officeDocument/2006/relationships/hyperlink" Target="https://shop.lalucerna.it/54-13839-EDU" TargetMode="External"/><Relationship Id="rId233" Type="http://schemas.openxmlformats.org/officeDocument/2006/relationships/hyperlink" Target="https://shop.lalucerna.it/EPR019" TargetMode="External"/><Relationship Id="rId254" Type="http://schemas.openxmlformats.org/officeDocument/2006/relationships/hyperlink" Target="https://shop.lalucerna.it/DC45345" TargetMode="External"/><Relationship Id="rId28" Type="http://schemas.openxmlformats.org/officeDocument/2006/relationships/hyperlink" Target="https://shop.lalucerna.it/54-30109" TargetMode="External"/><Relationship Id="rId49" Type="http://schemas.openxmlformats.org/officeDocument/2006/relationships/hyperlink" Target="https://shop.lalucerna.it/54-30103" TargetMode="External"/><Relationship Id="rId114" Type="http://schemas.openxmlformats.org/officeDocument/2006/relationships/hyperlink" Target="https://shop.lalucerna.it/VASCOD2" TargetMode="External"/><Relationship Id="rId275" Type="http://schemas.openxmlformats.org/officeDocument/2006/relationships/hyperlink" Target="https://shop.lalucerna.it/EPR025" TargetMode="External"/><Relationship Id="rId296" Type="http://schemas.openxmlformats.org/officeDocument/2006/relationships/hyperlink" Target="https://shop.lalucerna.it/54-30002" TargetMode="External"/><Relationship Id="rId300" Type="http://schemas.openxmlformats.org/officeDocument/2006/relationships/hyperlink" Target="https://shop.lalucerna.it/54-30135" TargetMode="External"/><Relationship Id="rId60" Type="http://schemas.openxmlformats.org/officeDocument/2006/relationships/hyperlink" Target="https://shop.lalucerna.it/54-30102" TargetMode="External"/><Relationship Id="rId81" Type="http://schemas.openxmlformats.org/officeDocument/2006/relationships/hyperlink" Target="https://shop.lalucerna.it/54-30118" TargetMode="External"/><Relationship Id="rId135" Type="http://schemas.openxmlformats.org/officeDocument/2006/relationships/hyperlink" Target="https://shop.lalucerna.it/VAS5180" TargetMode="External"/><Relationship Id="rId156" Type="http://schemas.openxmlformats.org/officeDocument/2006/relationships/hyperlink" Target="https://shop.lalucerna.it/VAS7712L" TargetMode="External"/><Relationship Id="rId177" Type="http://schemas.openxmlformats.org/officeDocument/2006/relationships/hyperlink" Target="https://shop.lalucerna.it/VASCOD2" TargetMode="External"/><Relationship Id="rId198" Type="http://schemas.openxmlformats.org/officeDocument/2006/relationships/hyperlink" Target="https://shop.lalucerna.it/VAS7735AL" TargetMode="External"/><Relationship Id="rId321" Type="http://schemas.openxmlformats.org/officeDocument/2006/relationships/hyperlink" Target="https://shop.lalucerna.it/AR279" TargetMode="External"/><Relationship Id="rId342" Type="http://schemas.openxmlformats.org/officeDocument/2006/relationships/hyperlink" Target="https://shop.lalucerna.it/VAS7650AR" TargetMode="External"/><Relationship Id="rId363" Type="http://schemas.openxmlformats.org/officeDocument/2006/relationships/hyperlink" Target="https://shop.lalucerna.it/DC45400-8" TargetMode="External"/><Relationship Id="rId202" Type="http://schemas.openxmlformats.org/officeDocument/2006/relationships/hyperlink" Target="https://shop.lalucerna.it/VAS7722L" TargetMode="External"/><Relationship Id="rId223" Type="http://schemas.openxmlformats.org/officeDocument/2006/relationships/hyperlink" Target="https://shop.lalucerna.it/VAS1712T9S00" TargetMode="External"/><Relationship Id="rId244" Type="http://schemas.openxmlformats.org/officeDocument/2006/relationships/hyperlink" Target="https://shop.lalucerna.it/54-14317" TargetMode="External"/><Relationship Id="rId18" Type="http://schemas.openxmlformats.org/officeDocument/2006/relationships/hyperlink" Target="https://shop.lalucerna.it/54-14905" TargetMode="External"/><Relationship Id="rId39" Type="http://schemas.openxmlformats.org/officeDocument/2006/relationships/hyperlink" Target="https://shop.lalucerna.it/54-30122" TargetMode="External"/><Relationship Id="rId265" Type="http://schemas.openxmlformats.org/officeDocument/2006/relationships/hyperlink" Target="https://shop.lalucerna.it/54-30125" TargetMode="External"/><Relationship Id="rId286" Type="http://schemas.openxmlformats.org/officeDocument/2006/relationships/hyperlink" Target="https://shop.lalucerna.it/NEK22009134" TargetMode="External"/><Relationship Id="rId50" Type="http://schemas.openxmlformats.org/officeDocument/2006/relationships/hyperlink" Target="https://shop.lalucerna.it/54-30018-EX" TargetMode="External"/><Relationship Id="rId104" Type="http://schemas.openxmlformats.org/officeDocument/2006/relationships/hyperlink" Target="https://shop.lalucerna.it/VAS1742" TargetMode="External"/><Relationship Id="rId125" Type="http://schemas.openxmlformats.org/officeDocument/2006/relationships/hyperlink" Target="https://shop.lalucerna.it/VAS7130" TargetMode="External"/><Relationship Id="rId146" Type="http://schemas.openxmlformats.org/officeDocument/2006/relationships/hyperlink" Target="https://shop.lalucerna.it/VAS4511E3USB" TargetMode="External"/><Relationship Id="rId167" Type="http://schemas.openxmlformats.org/officeDocument/2006/relationships/hyperlink" Target="https://shop.lalucerna.it/VAS5025" TargetMode="External"/><Relationship Id="rId188" Type="http://schemas.openxmlformats.org/officeDocument/2006/relationships/hyperlink" Target="https://shop.lalucerna.it/VAS5174" TargetMode="External"/><Relationship Id="rId311" Type="http://schemas.openxmlformats.org/officeDocument/2006/relationships/hyperlink" Target="https://shop.lalucerna.it/54-30130" TargetMode="External"/><Relationship Id="rId332" Type="http://schemas.openxmlformats.org/officeDocument/2006/relationships/hyperlink" Target="https://shop.lalucerna.it/54-14899" TargetMode="External"/><Relationship Id="rId353" Type="http://schemas.openxmlformats.org/officeDocument/2006/relationships/hyperlink" Target="https://shop.lalucerna.it/54-15875" TargetMode="External"/><Relationship Id="rId71" Type="http://schemas.openxmlformats.org/officeDocument/2006/relationships/hyperlink" Target="https://shop.lalucerna.it/RSCY3076CPWOR" TargetMode="External"/><Relationship Id="rId92" Type="http://schemas.openxmlformats.org/officeDocument/2006/relationships/hyperlink" Target="https://shop.lalucerna.it/MRDGWETL1Y-MR" TargetMode="External"/><Relationship Id="rId213" Type="http://schemas.openxmlformats.org/officeDocument/2006/relationships/hyperlink" Target="https://shop.lalucerna.it/DC45678" TargetMode="External"/><Relationship Id="rId234" Type="http://schemas.openxmlformats.org/officeDocument/2006/relationships/hyperlink" Target="https://shop.lalucerna.it/54-30123" TargetMode="External"/><Relationship Id="rId2" Type="http://schemas.openxmlformats.org/officeDocument/2006/relationships/hyperlink" Target="https://shop.lalucerna.it/54-14319" TargetMode="External"/><Relationship Id="rId29" Type="http://schemas.openxmlformats.org/officeDocument/2006/relationships/hyperlink" Target="https://shop.lalucerna.it/54-30110" TargetMode="External"/><Relationship Id="rId255" Type="http://schemas.openxmlformats.org/officeDocument/2006/relationships/hyperlink" Target="https://shop.lalucerna.it/DC45678" TargetMode="External"/><Relationship Id="rId276" Type="http://schemas.openxmlformats.org/officeDocument/2006/relationships/hyperlink" Target="https://shop.lalucerna.it/EPR026" TargetMode="External"/><Relationship Id="rId297" Type="http://schemas.openxmlformats.org/officeDocument/2006/relationships/hyperlink" Target="https://shop.lalucerna.it/54-30132" TargetMode="External"/><Relationship Id="rId40" Type="http://schemas.openxmlformats.org/officeDocument/2006/relationships/hyperlink" Target="https://shop.lalucerna.it/MRDFLIP265" TargetMode="External"/><Relationship Id="rId115" Type="http://schemas.openxmlformats.org/officeDocument/2006/relationships/hyperlink" Target="https://shop.lalucerna.it/VAS1711" TargetMode="External"/><Relationship Id="rId136" Type="http://schemas.openxmlformats.org/officeDocument/2006/relationships/hyperlink" Target="https://shop.lalucerna.it/VAS7499C65BP" TargetMode="External"/><Relationship Id="rId157" Type="http://schemas.openxmlformats.org/officeDocument/2006/relationships/hyperlink" Target="https://shop.lalucerna.it/54-3077T9S13C14" TargetMode="External"/><Relationship Id="rId178" Type="http://schemas.openxmlformats.org/officeDocument/2006/relationships/hyperlink" Target="https://shop.lalucerna.it/VAS1711" TargetMode="External"/><Relationship Id="rId301" Type="http://schemas.openxmlformats.org/officeDocument/2006/relationships/hyperlink" Target="https://shop.lalucerna.it/54-30136" TargetMode="External"/><Relationship Id="rId322" Type="http://schemas.openxmlformats.org/officeDocument/2006/relationships/hyperlink" Target="https://shop.lalucerna.it/AR276" TargetMode="External"/><Relationship Id="rId343" Type="http://schemas.openxmlformats.org/officeDocument/2006/relationships/hyperlink" Target="https://shop.lalucerna.it/54-30141" TargetMode="External"/><Relationship Id="rId364" Type="http://schemas.openxmlformats.org/officeDocument/2006/relationships/hyperlink" Target="https://shop.lalucerna.it/DC45400-12" TargetMode="External"/><Relationship Id="rId61" Type="http://schemas.openxmlformats.org/officeDocument/2006/relationships/hyperlink" Target="https://shop.lalucerna.it/54-30112" TargetMode="External"/><Relationship Id="rId82" Type="http://schemas.openxmlformats.org/officeDocument/2006/relationships/hyperlink" Target="https://shop.lalucerna.it/MRDBRICKS-IC" TargetMode="External"/><Relationship Id="rId199" Type="http://schemas.openxmlformats.org/officeDocument/2006/relationships/hyperlink" Target="https://shop.lalucerna.it/VAS7735AM" TargetMode="External"/><Relationship Id="rId203" Type="http://schemas.openxmlformats.org/officeDocument/2006/relationships/hyperlink" Target="https://shop.lalucerna.it/VAS4511E3" TargetMode="External"/><Relationship Id="rId19" Type="http://schemas.openxmlformats.org/officeDocument/2006/relationships/hyperlink" Target="https://shop.lalucerna.it/54-14904" TargetMode="External"/><Relationship Id="rId224" Type="http://schemas.openxmlformats.org/officeDocument/2006/relationships/hyperlink" Target="https://shop.lalucerna.it/VAS7735AL" TargetMode="External"/><Relationship Id="rId245" Type="http://schemas.openxmlformats.org/officeDocument/2006/relationships/hyperlink" Target="https://shop.lalucerna.it/54-14317" TargetMode="External"/><Relationship Id="rId266" Type="http://schemas.openxmlformats.org/officeDocument/2006/relationships/hyperlink" Target="https://shop.lalucerna.it/54-30126" TargetMode="External"/><Relationship Id="rId287" Type="http://schemas.openxmlformats.org/officeDocument/2006/relationships/hyperlink" Target="https://shop.lalucerna.it/NEK15410170" TargetMode="External"/><Relationship Id="rId30" Type="http://schemas.openxmlformats.org/officeDocument/2006/relationships/hyperlink" Target="https://shop.lalucerna.it/54-30111" TargetMode="External"/><Relationship Id="rId105" Type="http://schemas.openxmlformats.org/officeDocument/2006/relationships/hyperlink" Target="https://shop.lalucerna.it/VAS4269" TargetMode="External"/><Relationship Id="rId126" Type="http://schemas.openxmlformats.org/officeDocument/2006/relationships/hyperlink" Target="https://shop.lalucerna.it/VAS7132" TargetMode="External"/><Relationship Id="rId147" Type="http://schemas.openxmlformats.org/officeDocument/2006/relationships/hyperlink" Target="https://shop.lalucerna.it/VAS4501E4USB" TargetMode="External"/><Relationship Id="rId168" Type="http://schemas.openxmlformats.org/officeDocument/2006/relationships/hyperlink" Target="https://shop.lalucerna.it/VAS7132" TargetMode="External"/><Relationship Id="rId312" Type="http://schemas.openxmlformats.org/officeDocument/2006/relationships/hyperlink" Target="https://shop.lalucerna.it/54-30131" TargetMode="External"/><Relationship Id="rId333" Type="http://schemas.openxmlformats.org/officeDocument/2006/relationships/hyperlink" Target="https://shop.lalucerna.it/INFSMXV4" TargetMode="External"/><Relationship Id="rId354" Type="http://schemas.openxmlformats.org/officeDocument/2006/relationships/hyperlink" Target="https://shop.lalucerna.it/54-15876" TargetMode="External"/><Relationship Id="rId51" Type="http://schemas.openxmlformats.org/officeDocument/2006/relationships/hyperlink" Target="https://shop.lalucerna.it/54-30016" TargetMode="External"/><Relationship Id="rId72" Type="http://schemas.openxmlformats.org/officeDocument/2006/relationships/hyperlink" Target="https://shop.lalucerna.it/RSMQLY3ZM/A" TargetMode="External"/><Relationship Id="rId93" Type="http://schemas.openxmlformats.org/officeDocument/2006/relationships/hyperlink" Target="https://shop.lalucerna.it/VAS1741T9S17" TargetMode="External"/><Relationship Id="rId189" Type="http://schemas.openxmlformats.org/officeDocument/2006/relationships/hyperlink" Target="https://shop.lalucerna.it/VASINF1" TargetMode="External"/><Relationship Id="rId3" Type="http://schemas.openxmlformats.org/officeDocument/2006/relationships/hyperlink" Target="https://shop.lalucerna.it/54-14320" TargetMode="External"/><Relationship Id="rId214" Type="http://schemas.openxmlformats.org/officeDocument/2006/relationships/hyperlink" Target="https://shop.lalucerna.it/MRDPHT" TargetMode="External"/><Relationship Id="rId235" Type="http://schemas.openxmlformats.org/officeDocument/2006/relationships/hyperlink" Target="https://shop.lalucerna.it/MRDSM-T503NZAAEUE" TargetMode="External"/><Relationship Id="rId256" Type="http://schemas.openxmlformats.org/officeDocument/2006/relationships/hyperlink" Target="https://shop.lalucerna.it/DC45678" TargetMode="External"/><Relationship Id="rId277" Type="http://schemas.openxmlformats.org/officeDocument/2006/relationships/hyperlink" Target="https://shop.lalucerna.it/RSJAMF" TargetMode="External"/><Relationship Id="rId298" Type="http://schemas.openxmlformats.org/officeDocument/2006/relationships/hyperlink" Target="https://shop.lalucerna.it/54-30133" TargetMode="External"/><Relationship Id="rId116" Type="http://schemas.openxmlformats.org/officeDocument/2006/relationships/hyperlink" Target="https://shop.lalucerna.it/VAS1756T9S16" TargetMode="External"/><Relationship Id="rId137" Type="http://schemas.openxmlformats.org/officeDocument/2006/relationships/hyperlink" Target="https://shop.lalucerna.it/VAS4141S99A99D" TargetMode="External"/><Relationship Id="rId158" Type="http://schemas.openxmlformats.org/officeDocument/2006/relationships/hyperlink" Target="https://shop.lalucerna.it/VAS5030" TargetMode="External"/><Relationship Id="rId302" Type="http://schemas.openxmlformats.org/officeDocument/2006/relationships/hyperlink" Target="https://shop.lalucerna.it/54-30137" TargetMode="External"/><Relationship Id="rId323" Type="http://schemas.openxmlformats.org/officeDocument/2006/relationships/hyperlink" Target="https://shop.lalucerna.it/AR273" TargetMode="External"/><Relationship Id="rId344" Type="http://schemas.openxmlformats.org/officeDocument/2006/relationships/hyperlink" Target="https://shop.lalucerna.it/54-30142" TargetMode="External"/><Relationship Id="rId20" Type="http://schemas.openxmlformats.org/officeDocument/2006/relationships/hyperlink" Target="https://shop.lalucerna.it/54-14906" TargetMode="External"/><Relationship Id="rId41" Type="http://schemas.openxmlformats.org/officeDocument/2006/relationships/hyperlink" Target="https://shop.lalucerna.it/MRDCHRLF2" TargetMode="External"/><Relationship Id="rId62" Type="http://schemas.openxmlformats.org/officeDocument/2006/relationships/hyperlink" Target="https://shop.lalucerna.it/EPR011" TargetMode="External"/><Relationship Id="rId83" Type="http://schemas.openxmlformats.org/officeDocument/2006/relationships/hyperlink" Target="https://shop.lalucerna.it/MRDBRICKS-IC-2Y" TargetMode="External"/><Relationship Id="rId179" Type="http://schemas.openxmlformats.org/officeDocument/2006/relationships/hyperlink" Target="https://shop.lalucerna.it/VAS4126S99A99D" TargetMode="External"/><Relationship Id="rId365" Type="http://schemas.openxmlformats.org/officeDocument/2006/relationships/hyperlink" Target="https://shop.lalucerna.it/DC45400-24" TargetMode="External"/><Relationship Id="rId190" Type="http://schemas.openxmlformats.org/officeDocument/2006/relationships/hyperlink" Target="https://shop.lalucerna.it/VAS5025" TargetMode="External"/><Relationship Id="rId204" Type="http://schemas.openxmlformats.org/officeDocument/2006/relationships/hyperlink" Target="https://shop.lalucerna.it/VAS4501E4" TargetMode="External"/><Relationship Id="rId225" Type="http://schemas.openxmlformats.org/officeDocument/2006/relationships/hyperlink" Target="https://shop.lalucerna.it/VAS7735AM" TargetMode="External"/><Relationship Id="rId246" Type="http://schemas.openxmlformats.org/officeDocument/2006/relationships/hyperlink" Target="https://shop.lalucerna.it/54-14317" TargetMode="External"/><Relationship Id="rId267" Type="http://schemas.openxmlformats.org/officeDocument/2006/relationships/hyperlink" Target="https://shop.lalucerna.it/EPR020" TargetMode="External"/><Relationship Id="rId288" Type="http://schemas.openxmlformats.org/officeDocument/2006/relationships/hyperlink" Target="https://shop.lalucerna.it/OSM1535" TargetMode="External"/><Relationship Id="rId106" Type="http://schemas.openxmlformats.org/officeDocument/2006/relationships/hyperlink" Target="https://shop.lalucerna.it/VAS6024" TargetMode="External"/><Relationship Id="rId127" Type="http://schemas.openxmlformats.org/officeDocument/2006/relationships/hyperlink" Target="https://shop.lalucerna.it/54-3086" TargetMode="External"/><Relationship Id="rId313" Type="http://schemas.openxmlformats.org/officeDocument/2006/relationships/hyperlink" Target="https://shop.lalucerna.it/54-20023" TargetMode="External"/><Relationship Id="rId10" Type="http://schemas.openxmlformats.org/officeDocument/2006/relationships/hyperlink" Target="https://shop.lalucerna.it/MRDPHT-EL-MR" TargetMode="External"/><Relationship Id="rId31" Type="http://schemas.openxmlformats.org/officeDocument/2006/relationships/hyperlink" Target="https://shop.lalucerna.it/54-30032" TargetMode="External"/><Relationship Id="rId52" Type="http://schemas.openxmlformats.org/officeDocument/2006/relationships/hyperlink" Target="https://shop.lalucerna.it/54-30018-JO" TargetMode="External"/><Relationship Id="rId73" Type="http://schemas.openxmlformats.org/officeDocument/2006/relationships/hyperlink" Target="https://shop.lalucerna.it/RS914-000034" TargetMode="External"/><Relationship Id="rId94" Type="http://schemas.openxmlformats.org/officeDocument/2006/relationships/hyperlink" Target="https://shop.lalucerna.it/VAS4249" TargetMode="External"/><Relationship Id="rId148" Type="http://schemas.openxmlformats.org/officeDocument/2006/relationships/hyperlink" Target="https://shop.lalucerna.it/VAS7431GP+7640A3" TargetMode="External"/><Relationship Id="rId169" Type="http://schemas.openxmlformats.org/officeDocument/2006/relationships/hyperlink" Target="https://shop.lalucerna.it/VAS5170" TargetMode="External"/><Relationship Id="rId334" Type="http://schemas.openxmlformats.org/officeDocument/2006/relationships/hyperlink" Target="https://shop.lalucerna.it/54-30157" TargetMode="External"/><Relationship Id="rId355" Type="http://schemas.openxmlformats.org/officeDocument/2006/relationships/hyperlink" Target="https://shop.lalucerna.it/54-15877" TargetMode="External"/><Relationship Id="rId4" Type="http://schemas.openxmlformats.org/officeDocument/2006/relationships/hyperlink" Target="https://shop.lalucerna.it/54-13839-EDU" TargetMode="External"/><Relationship Id="rId180" Type="http://schemas.openxmlformats.org/officeDocument/2006/relationships/hyperlink" Target="https://shop.lalucerna.it/VAS4146S99A99D" TargetMode="External"/><Relationship Id="rId215" Type="http://schemas.openxmlformats.org/officeDocument/2006/relationships/hyperlink" Target="https://shop.lalucerna.it/VAS1136T9S17" TargetMode="External"/><Relationship Id="rId236" Type="http://schemas.openxmlformats.org/officeDocument/2006/relationships/hyperlink" Target="https://shop.lalucerna.it/EPR028" TargetMode="External"/><Relationship Id="rId257" Type="http://schemas.openxmlformats.org/officeDocument/2006/relationships/hyperlink" Target="https://shop.lalucerna.it/DC45678" TargetMode="External"/><Relationship Id="rId278" Type="http://schemas.openxmlformats.org/officeDocument/2006/relationships/hyperlink" Target="https://shop.lalucerna.it/VAS5178" TargetMode="External"/><Relationship Id="rId303" Type="http://schemas.openxmlformats.org/officeDocument/2006/relationships/hyperlink" Target="https://shop.lalucerna.it/54-30138" TargetMode="External"/><Relationship Id="rId42" Type="http://schemas.openxmlformats.org/officeDocument/2006/relationships/hyperlink" Target="https://shop.lalucerna.it/MRDFLIP375" TargetMode="External"/><Relationship Id="rId84" Type="http://schemas.openxmlformats.org/officeDocument/2006/relationships/hyperlink" Target="https://shop.lalucerna.it/MRDBRICKS-IC-3Y" TargetMode="External"/><Relationship Id="rId138" Type="http://schemas.openxmlformats.org/officeDocument/2006/relationships/hyperlink" Target="https://shop.lalucerna.it/VAS7544GR" TargetMode="External"/><Relationship Id="rId345" Type="http://schemas.openxmlformats.org/officeDocument/2006/relationships/hyperlink" Target="https://shop.lalucerna.it/54-30143" TargetMode="External"/><Relationship Id="rId191" Type="http://schemas.openxmlformats.org/officeDocument/2006/relationships/hyperlink" Target="https://shop.lalucerna.it/VAS1755" TargetMode="External"/><Relationship Id="rId205" Type="http://schemas.openxmlformats.org/officeDocument/2006/relationships/hyperlink" Target="https://shop.lalucerna.it/VAS7431GP+7640A3" TargetMode="External"/><Relationship Id="rId247" Type="http://schemas.openxmlformats.org/officeDocument/2006/relationships/hyperlink" Target="https://shop.lalucerna.it/54-30159-3" TargetMode="External"/><Relationship Id="rId107" Type="http://schemas.openxmlformats.org/officeDocument/2006/relationships/hyperlink" Target="https://shop.lalucerna.it/VAS6011" TargetMode="External"/><Relationship Id="rId289" Type="http://schemas.openxmlformats.org/officeDocument/2006/relationships/hyperlink" Target="https://shop.lalucerna.it/CX1780" TargetMode="External"/><Relationship Id="rId11" Type="http://schemas.openxmlformats.org/officeDocument/2006/relationships/hyperlink" Target="https://shop.lalucerna.it/MRDPHT-PT" TargetMode="External"/><Relationship Id="rId53" Type="http://schemas.openxmlformats.org/officeDocument/2006/relationships/hyperlink" Target="https://shop.lalucerna.it/54-30017" TargetMode="External"/><Relationship Id="rId149" Type="http://schemas.openxmlformats.org/officeDocument/2006/relationships/hyperlink" Target="https://shop.lalucerna.it/VAS4070A99S99A" TargetMode="External"/><Relationship Id="rId314" Type="http://schemas.openxmlformats.org/officeDocument/2006/relationships/hyperlink" Target="https://shop.lalucerna.it/LU41766" TargetMode="External"/><Relationship Id="rId356" Type="http://schemas.openxmlformats.org/officeDocument/2006/relationships/hyperlink" Target="https://shop.lalucerna.it/DC45678" TargetMode="External"/><Relationship Id="rId95" Type="http://schemas.openxmlformats.org/officeDocument/2006/relationships/hyperlink" Target="https://shop.lalucerna.it/VAS5990" TargetMode="External"/><Relationship Id="rId160" Type="http://schemas.openxmlformats.org/officeDocument/2006/relationships/hyperlink" Target="https://shop.lalucerna.it/54-3083" TargetMode="External"/><Relationship Id="rId216" Type="http://schemas.openxmlformats.org/officeDocument/2006/relationships/hyperlink" Target="https://shop.lalucerna.it/VAS4511E3" TargetMode="External"/><Relationship Id="rId258" Type="http://schemas.openxmlformats.org/officeDocument/2006/relationships/hyperlink" Target="https://shop.lalucerna.it/DC45678" TargetMode="External"/><Relationship Id="rId22" Type="http://schemas.openxmlformats.org/officeDocument/2006/relationships/hyperlink" Target="https://shop.lalucerna.it/54-14908" TargetMode="External"/><Relationship Id="rId64" Type="http://schemas.openxmlformats.org/officeDocument/2006/relationships/hyperlink" Target="https://shop.lalucerna.it/54-30114" TargetMode="External"/><Relationship Id="rId118" Type="http://schemas.openxmlformats.org/officeDocument/2006/relationships/hyperlink" Target="https://shop.lalucerna.it/VAS1712T9S00" TargetMode="External"/><Relationship Id="rId325" Type="http://schemas.openxmlformats.org/officeDocument/2006/relationships/hyperlink" Target="https://shop.lalucerna.it/54-30153" TargetMode="External"/><Relationship Id="rId367" Type="http://schemas.openxmlformats.org/officeDocument/2006/relationships/hyperlink" Target="https://shop.lalucerna.it/54-15828" TargetMode="External"/><Relationship Id="rId171" Type="http://schemas.openxmlformats.org/officeDocument/2006/relationships/hyperlink" Target="https://shop.lalucerna.it/VAS5025" TargetMode="External"/><Relationship Id="rId227" Type="http://schemas.openxmlformats.org/officeDocument/2006/relationships/hyperlink" Target="https://shop.lalucerna.it/VASVAS1717T9S09" TargetMode="External"/><Relationship Id="rId269" Type="http://schemas.openxmlformats.org/officeDocument/2006/relationships/hyperlink" Target="https://shop.lalucerna.it/EPR022" TargetMode="External"/><Relationship Id="rId33" Type="http://schemas.openxmlformats.org/officeDocument/2006/relationships/hyperlink" Target="https://shop.lalucerna.it/54-30035" TargetMode="External"/><Relationship Id="rId129" Type="http://schemas.openxmlformats.org/officeDocument/2006/relationships/hyperlink" Target="https://shop.lalucerna.it/VAS1718T9S12C14" TargetMode="External"/><Relationship Id="rId280" Type="http://schemas.openxmlformats.org/officeDocument/2006/relationships/hyperlink" Target="https://shop.lalucerna.it/OSM270" TargetMode="External"/><Relationship Id="rId336" Type="http://schemas.openxmlformats.org/officeDocument/2006/relationships/hyperlink" Target="https://shop.lalucerna.it/54-30158-3" TargetMode="External"/><Relationship Id="rId75" Type="http://schemas.openxmlformats.org/officeDocument/2006/relationships/hyperlink" Target="https://shop.lalucerna.it/RSMNEH3T/A" TargetMode="External"/><Relationship Id="rId140" Type="http://schemas.openxmlformats.org/officeDocument/2006/relationships/hyperlink" Target="https://shop.lalucerna.it/VAS4146S99A99D" TargetMode="External"/><Relationship Id="rId182" Type="http://schemas.openxmlformats.org/officeDocument/2006/relationships/hyperlink" Target="https://shop.lalucerna.it/VAS1136T9S13C14" TargetMode="External"/><Relationship Id="rId6" Type="http://schemas.openxmlformats.org/officeDocument/2006/relationships/hyperlink" Target="https://shop.lalucerna.it/MRDPHT-KIT-MR" TargetMode="External"/><Relationship Id="rId238" Type="http://schemas.openxmlformats.org/officeDocument/2006/relationships/hyperlink" Target="https://shop.lalucerna.it/EPR034" TargetMode="External"/><Relationship Id="rId291" Type="http://schemas.openxmlformats.org/officeDocument/2006/relationships/hyperlink" Target="https://shop.lalucerna.it/54-30027" TargetMode="External"/><Relationship Id="rId305" Type="http://schemas.openxmlformats.org/officeDocument/2006/relationships/hyperlink" Target="https://shop.lalucerna.it/54-30140" TargetMode="External"/><Relationship Id="rId347" Type="http://schemas.openxmlformats.org/officeDocument/2006/relationships/hyperlink" Target="https://shop.lalucerna.it/54-30145" TargetMode="External"/><Relationship Id="rId44" Type="http://schemas.openxmlformats.org/officeDocument/2006/relationships/hyperlink" Target="https://shop.lalucerna.it/MRDFLIP486" TargetMode="External"/><Relationship Id="rId86" Type="http://schemas.openxmlformats.org/officeDocument/2006/relationships/hyperlink" Target="https://shop.lalucerna.it/MRDBRICKS-IS-2Y" TargetMode="External"/><Relationship Id="rId151" Type="http://schemas.openxmlformats.org/officeDocument/2006/relationships/hyperlink" Target="https://shop.lalucerna.it/VAS4066" TargetMode="External"/><Relationship Id="rId193" Type="http://schemas.openxmlformats.org/officeDocument/2006/relationships/hyperlink" Target="https://shop.lalucerna.it/VAS7544GR" TargetMode="External"/><Relationship Id="rId207" Type="http://schemas.openxmlformats.org/officeDocument/2006/relationships/hyperlink" Target="https://shop.lalucerna.it/VAS1741" TargetMode="External"/><Relationship Id="rId249" Type="http://schemas.openxmlformats.org/officeDocument/2006/relationships/hyperlink" Target="https://shop.lalucerna.it/54-13839" TargetMode="External"/><Relationship Id="rId13" Type="http://schemas.openxmlformats.org/officeDocument/2006/relationships/hyperlink" Target="https://shop.lalucerna.it/MRDPHT-SN-MR" TargetMode="External"/><Relationship Id="rId109" Type="http://schemas.openxmlformats.org/officeDocument/2006/relationships/hyperlink" Target="https://shop.lalucerna.it/VAS4267" TargetMode="External"/><Relationship Id="rId260" Type="http://schemas.openxmlformats.org/officeDocument/2006/relationships/hyperlink" Target="https://shop.lalucerna.it/54-30127" TargetMode="External"/><Relationship Id="rId316" Type="http://schemas.openxmlformats.org/officeDocument/2006/relationships/hyperlink" Target="https://shop.lalucerna.it/LU7650ARCAS" TargetMode="External"/><Relationship Id="rId55" Type="http://schemas.openxmlformats.org/officeDocument/2006/relationships/hyperlink" Target="https://shop.lalucerna.it/EPR037" TargetMode="External"/><Relationship Id="rId97" Type="http://schemas.openxmlformats.org/officeDocument/2006/relationships/hyperlink" Target="https://shop.lalucerna.it/VAS4247" TargetMode="External"/><Relationship Id="rId120" Type="http://schemas.openxmlformats.org/officeDocument/2006/relationships/hyperlink" Target="https://shop.lalucerna.it/VAS1635" TargetMode="External"/><Relationship Id="rId358" Type="http://schemas.openxmlformats.org/officeDocument/2006/relationships/hyperlink" Target="https://shop.lalucerna.it/DC45678" TargetMode="External"/><Relationship Id="rId162" Type="http://schemas.openxmlformats.org/officeDocument/2006/relationships/hyperlink" Target="https://shop.lalucerna.it/VAS5025" TargetMode="External"/><Relationship Id="rId218" Type="http://schemas.openxmlformats.org/officeDocument/2006/relationships/hyperlink" Target="https://shop.lalucerna.it/54-3083" TargetMode="External"/><Relationship Id="rId271" Type="http://schemas.openxmlformats.org/officeDocument/2006/relationships/hyperlink" Target="https://shop.lalucerna.it/54-30124" TargetMode="External"/><Relationship Id="rId24" Type="http://schemas.openxmlformats.org/officeDocument/2006/relationships/hyperlink" Target="https://shop.lalucerna.it/54-20059" TargetMode="External"/><Relationship Id="rId66" Type="http://schemas.openxmlformats.org/officeDocument/2006/relationships/hyperlink" Target="https://shop.lalucerna.it/54-30115" TargetMode="External"/><Relationship Id="rId131" Type="http://schemas.openxmlformats.org/officeDocument/2006/relationships/hyperlink" Target="https://shop.lalucerna.it/VAS5030" TargetMode="External"/><Relationship Id="rId327" Type="http://schemas.openxmlformats.org/officeDocument/2006/relationships/hyperlink" Target="https://shop.lalucerna.it/EPR013" TargetMode="External"/><Relationship Id="rId369" Type="http://schemas.openxmlformats.org/officeDocument/2006/relationships/hyperlink" Target="https://shop.lalucerna.it/54-15830" TargetMode="External"/><Relationship Id="rId173" Type="http://schemas.openxmlformats.org/officeDocument/2006/relationships/hyperlink" Target="https://shop.lalucerna.it/VAS5170" TargetMode="External"/><Relationship Id="rId229" Type="http://schemas.openxmlformats.org/officeDocument/2006/relationships/hyperlink" Target="https://shop.lalucerna.it/VAS1635" TargetMode="External"/><Relationship Id="rId240" Type="http://schemas.openxmlformats.org/officeDocument/2006/relationships/hyperlink" Target="https://shop.lalucerna.it/54-30002" TargetMode="External"/><Relationship Id="rId35" Type="http://schemas.openxmlformats.org/officeDocument/2006/relationships/hyperlink" Target="https://shop.lalucerna.it/54-30037" TargetMode="External"/><Relationship Id="rId77" Type="http://schemas.openxmlformats.org/officeDocument/2006/relationships/hyperlink" Target="https://shop.lalucerna.it/MRDSM-X200NZAEEUE" TargetMode="External"/><Relationship Id="rId100" Type="http://schemas.openxmlformats.org/officeDocument/2006/relationships/hyperlink" Target="https://shop.lalucerna.it/VAS6010" TargetMode="External"/><Relationship Id="rId282" Type="http://schemas.openxmlformats.org/officeDocument/2006/relationships/hyperlink" Target="https://shop.lalucerna.it/OSM80AF" TargetMode="External"/><Relationship Id="rId338" Type="http://schemas.openxmlformats.org/officeDocument/2006/relationships/hyperlink" Target="https://www.mozaweb.com/it/" TargetMode="External"/><Relationship Id="rId8" Type="http://schemas.openxmlformats.org/officeDocument/2006/relationships/hyperlink" Target="https://shop.lalucerna.it/MRDPHT-AI" TargetMode="External"/><Relationship Id="rId142" Type="http://schemas.openxmlformats.org/officeDocument/2006/relationships/hyperlink" Target="https://shop.lalucerna.it/VAS4178S99A99D" TargetMode="External"/><Relationship Id="rId184" Type="http://schemas.openxmlformats.org/officeDocument/2006/relationships/hyperlink" Target="https://shop.lalucerna.it/54-14905" TargetMode="External"/><Relationship Id="rId251" Type="http://schemas.openxmlformats.org/officeDocument/2006/relationships/hyperlink" Target="https://shop.lalucerna.it/DC45345" TargetMode="External"/><Relationship Id="rId46" Type="http://schemas.openxmlformats.org/officeDocument/2006/relationships/hyperlink" Target="https://shop.lalucerna.it/MRDCY-PENRXEN" TargetMode="External"/><Relationship Id="rId293" Type="http://schemas.openxmlformats.org/officeDocument/2006/relationships/hyperlink" Target="https://shop.lalucerna.it/EPR017" TargetMode="External"/><Relationship Id="rId307" Type="http://schemas.openxmlformats.org/officeDocument/2006/relationships/hyperlink" Target="https://shop.lalucerna.it/VAS7650AR" TargetMode="External"/><Relationship Id="rId349" Type="http://schemas.openxmlformats.org/officeDocument/2006/relationships/hyperlink" Target="https://shop.lalucerna.it/54-30147" TargetMode="External"/><Relationship Id="rId88" Type="http://schemas.openxmlformats.org/officeDocument/2006/relationships/hyperlink" Target="https://shop.lalucerna.it/MRDCFLEX-MR" TargetMode="External"/><Relationship Id="rId111" Type="http://schemas.openxmlformats.org/officeDocument/2006/relationships/hyperlink" Target="https://shop.lalucerna.it/VAS1717T9S12C14" TargetMode="External"/><Relationship Id="rId153" Type="http://schemas.openxmlformats.org/officeDocument/2006/relationships/hyperlink" Target="https://shop.lalucerna.it/VAS7222+55231" TargetMode="External"/><Relationship Id="rId195" Type="http://schemas.openxmlformats.org/officeDocument/2006/relationships/hyperlink" Target="https://shop.lalucerna.it/VAS7712L" TargetMode="External"/><Relationship Id="rId209" Type="http://schemas.openxmlformats.org/officeDocument/2006/relationships/hyperlink" Target="https://shop.lalucerna.it/VAS1742T9S17" TargetMode="External"/><Relationship Id="rId360" Type="http://schemas.openxmlformats.org/officeDocument/2006/relationships/hyperlink" Target="https://shop.lalucerna.it/DC45401-12" TargetMode="External"/><Relationship Id="rId220" Type="http://schemas.openxmlformats.org/officeDocument/2006/relationships/hyperlink" Target="https://shop.lalucerna.it/VAS6011" TargetMode="External"/><Relationship Id="rId15" Type="http://schemas.openxmlformats.org/officeDocument/2006/relationships/hyperlink" Target="https://shop.lalucerna.it/54-30104" TargetMode="External"/><Relationship Id="rId57" Type="http://schemas.openxmlformats.org/officeDocument/2006/relationships/hyperlink" Target="https://shop.lalucerna.it/54-30099" TargetMode="External"/><Relationship Id="rId262" Type="http://schemas.openxmlformats.org/officeDocument/2006/relationships/hyperlink" Target="https://shop.lalucerna.it/EPR030" TargetMode="External"/><Relationship Id="rId318" Type="http://schemas.openxmlformats.org/officeDocument/2006/relationships/hyperlink" Target="https://shop.lalucerna.it/LU7748P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39"/>
  <sheetViews>
    <sheetView tabSelected="1" defaultGridColor="0" colorId="9" zoomScale="110" zoomScaleNormal="110" workbookViewId="0">
      <pane ySplit="7" topLeftCell="A129" activePane="bottomLeft" state="frozen"/>
      <selection pane="bottomLeft" activeCell="O1" sqref="O1:O1048576"/>
    </sheetView>
  </sheetViews>
  <sheetFormatPr defaultColWidth="9.1796875" defaultRowHeight="16.5"/>
  <cols>
    <col min="1" max="1" width="3.81640625" style="8" customWidth="1"/>
    <col min="2" max="2" width="25" style="127" bestFit="1" customWidth="1"/>
    <col min="3" max="3" width="24.1796875" style="117" bestFit="1" customWidth="1"/>
    <col min="4" max="4" width="57.81640625" style="75" customWidth="1"/>
    <col min="5" max="5" width="56.453125" style="8" customWidth="1"/>
    <col min="6" max="6" width="8.453125" style="12" hidden="1" customWidth="1"/>
    <col min="7" max="7" width="11.1796875" style="10" hidden="1" customWidth="1"/>
    <col min="8" max="8" width="8.453125" style="8" customWidth="1"/>
    <col min="9" max="9" width="16.453125" style="8" customWidth="1"/>
    <col min="10" max="11" width="16.81640625" style="8" customWidth="1"/>
    <col min="12" max="12" width="36.453125" style="97" bestFit="1" customWidth="1"/>
    <col min="13" max="16384" width="9.1796875" style="8"/>
  </cols>
  <sheetData>
    <row r="1" spans="2:13">
      <c r="B1" s="124"/>
      <c r="C1" s="116"/>
      <c r="D1" s="4"/>
      <c r="E1" s="5"/>
      <c r="F1" s="6"/>
      <c r="G1" s="7"/>
      <c r="H1" s="5"/>
      <c r="I1" s="5"/>
      <c r="J1" s="5"/>
      <c r="K1" s="5"/>
    </row>
    <row r="2" spans="2:13">
      <c r="B2" s="124"/>
      <c r="C2" s="116"/>
      <c r="D2" s="4"/>
      <c r="E2" s="9" t="s">
        <v>17</v>
      </c>
      <c r="F2" s="10"/>
      <c r="H2" s="11"/>
      <c r="I2" s="5"/>
      <c r="J2" s="5"/>
      <c r="K2" s="5"/>
    </row>
    <row r="3" spans="2:13">
      <c r="B3" s="124"/>
      <c r="C3" s="116"/>
      <c r="D3" s="4"/>
      <c r="E3" s="1">
        <f>SUM(K8:K839)</f>
        <v>0</v>
      </c>
      <c r="F3" s="10"/>
      <c r="H3" s="11"/>
      <c r="I3" s="5"/>
      <c r="J3" s="5"/>
      <c r="K3" s="5"/>
    </row>
    <row r="4" spans="2:13">
      <c r="B4" s="124"/>
      <c r="C4" s="116"/>
      <c r="D4" s="4"/>
      <c r="E4" s="11"/>
      <c r="H4" s="11"/>
      <c r="I4" s="5"/>
      <c r="J4" s="5"/>
      <c r="K4" s="5"/>
    </row>
    <row r="5" spans="2:13" ht="18.75" customHeight="1">
      <c r="B5" s="124"/>
      <c r="C5" s="116"/>
      <c r="D5" s="13"/>
      <c r="E5" s="14"/>
      <c r="F5" s="6"/>
      <c r="G5" s="7"/>
      <c r="H5" s="5"/>
      <c r="I5" s="5"/>
      <c r="J5" s="5"/>
      <c r="K5" s="5"/>
    </row>
    <row r="6" spans="2:13" ht="60" customHeight="1">
      <c r="B6" s="124"/>
      <c r="C6" s="116"/>
      <c r="D6" s="13"/>
      <c r="E6" s="15"/>
      <c r="F6" s="2"/>
      <c r="G6" s="7"/>
      <c r="H6" s="5"/>
      <c r="I6" s="5"/>
      <c r="J6" s="5"/>
      <c r="K6" s="5"/>
    </row>
    <row r="7" spans="2:13" s="79" customFormat="1" ht="40.5" customHeight="1">
      <c r="B7" s="125" t="s">
        <v>0</v>
      </c>
      <c r="C7" s="102" t="s">
        <v>1</v>
      </c>
      <c r="D7" s="16" t="s">
        <v>2</v>
      </c>
      <c r="E7" s="16" t="s">
        <v>3</v>
      </c>
      <c r="F7" s="17" t="s">
        <v>37</v>
      </c>
      <c r="G7" s="18" t="s">
        <v>38</v>
      </c>
      <c r="H7" s="16" t="s">
        <v>4</v>
      </c>
      <c r="I7" s="16" t="s">
        <v>5</v>
      </c>
      <c r="J7" s="16" t="s">
        <v>7</v>
      </c>
      <c r="K7" s="19" t="s">
        <v>12</v>
      </c>
      <c r="L7" s="16" t="s">
        <v>6</v>
      </c>
    </row>
    <row r="8" spans="2:13" ht="48">
      <c r="B8" s="123" t="s">
        <v>127</v>
      </c>
      <c r="C8" s="103" t="s">
        <v>128</v>
      </c>
      <c r="D8" s="20" t="s">
        <v>373</v>
      </c>
      <c r="E8" s="92" t="s">
        <v>512</v>
      </c>
      <c r="F8" s="21"/>
      <c r="G8" s="22"/>
      <c r="H8" s="3"/>
      <c r="I8" s="23">
        <v>729</v>
      </c>
      <c r="J8" s="23">
        <v>597.54098360655735</v>
      </c>
      <c r="K8" s="24">
        <f t="shared" ref="K8:K85" si="0">I8*H8</f>
        <v>0</v>
      </c>
      <c r="L8" s="98" t="s">
        <v>511</v>
      </c>
      <c r="M8" s="78"/>
    </row>
    <row r="9" spans="2:13">
      <c r="B9" s="123" t="s">
        <v>127</v>
      </c>
      <c r="C9" s="103" t="s">
        <v>129</v>
      </c>
      <c r="D9" s="20" t="s">
        <v>130</v>
      </c>
      <c r="E9" s="25" t="s">
        <v>131</v>
      </c>
      <c r="F9" s="21"/>
      <c r="G9" s="22"/>
      <c r="H9" s="3"/>
      <c r="I9" s="23">
        <v>2909</v>
      </c>
      <c r="J9" s="23">
        <v>2384.4262295081967</v>
      </c>
      <c r="K9" s="24">
        <f t="shared" si="0"/>
        <v>0</v>
      </c>
      <c r="L9" s="98" t="s">
        <v>511</v>
      </c>
      <c r="M9" s="78"/>
    </row>
    <row r="10" spans="2:13">
      <c r="B10" s="123" t="s">
        <v>127</v>
      </c>
      <c r="C10" s="103" t="s">
        <v>132</v>
      </c>
      <c r="D10" s="20" t="s">
        <v>133</v>
      </c>
      <c r="E10" s="25" t="s">
        <v>134</v>
      </c>
      <c r="F10" s="21"/>
      <c r="G10" s="22"/>
      <c r="H10" s="3"/>
      <c r="I10" s="23">
        <v>4359</v>
      </c>
      <c r="J10" s="23">
        <v>3572.9508196721313</v>
      </c>
      <c r="K10" s="24">
        <f t="shared" si="0"/>
        <v>0</v>
      </c>
      <c r="L10" s="98" t="s">
        <v>511</v>
      </c>
      <c r="M10" s="78"/>
    </row>
    <row r="11" spans="2:13">
      <c r="B11" s="123" t="s">
        <v>127</v>
      </c>
      <c r="C11" s="103" t="s">
        <v>135</v>
      </c>
      <c r="D11" s="20" t="s">
        <v>136</v>
      </c>
      <c r="E11" s="25" t="s">
        <v>137</v>
      </c>
      <c r="F11" s="21"/>
      <c r="G11" s="22"/>
      <c r="H11" s="3"/>
      <c r="I11" s="23">
        <v>8699</v>
      </c>
      <c r="J11" s="23">
        <v>7130.3278688524588</v>
      </c>
      <c r="K11" s="24">
        <f t="shared" si="0"/>
        <v>0</v>
      </c>
      <c r="L11" s="98" t="s">
        <v>511</v>
      </c>
      <c r="M11" s="78"/>
    </row>
    <row r="12" spans="2:13" ht="48">
      <c r="B12" s="123" t="s">
        <v>127</v>
      </c>
      <c r="C12" s="103" t="s">
        <v>138</v>
      </c>
      <c r="D12" s="20" t="s">
        <v>139</v>
      </c>
      <c r="E12" s="25" t="s">
        <v>513</v>
      </c>
      <c r="F12" s="21"/>
      <c r="G12" s="22"/>
      <c r="H12" s="3"/>
      <c r="I12" s="23">
        <v>269</v>
      </c>
      <c r="J12" s="23">
        <v>220.49180327868854</v>
      </c>
      <c r="K12" s="24">
        <f t="shared" si="0"/>
        <v>0</v>
      </c>
      <c r="L12" s="98" t="s">
        <v>511</v>
      </c>
      <c r="M12" s="78"/>
    </row>
    <row r="13" spans="2:13">
      <c r="B13" s="123" t="s">
        <v>127</v>
      </c>
      <c r="C13" s="103" t="s">
        <v>140</v>
      </c>
      <c r="D13" s="20" t="s">
        <v>141</v>
      </c>
      <c r="E13" s="25" t="s">
        <v>142</v>
      </c>
      <c r="F13" s="21"/>
      <c r="G13" s="22"/>
      <c r="H13" s="3"/>
      <c r="I13" s="23">
        <v>1059</v>
      </c>
      <c r="J13" s="23">
        <v>868.03278688524597</v>
      </c>
      <c r="K13" s="24">
        <f t="shared" si="0"/>
        <v>0</v>
      </c>
      <c r="L13" s="98" t="s">
        <v>511</v>
      </c>
      <c r="M13" s="78"/>
    </row>
    <row r="14" spans="2:13">
      <c r="B14" s="123" t="s">
        <v>127</v>
      </c>
      <c r="C14" s="103" t="s">
        <v>143</v>
      </c>
      <c r="D14" s="20" t="s">
        <v>144</v>
      </c>
      <c r="E14" s="25" t="s">
        <v>145</v>
      </c>
      <c r="F14" s="21"/>
      <c r="G14" s="22"/>
      <c r="H14" s="3"/>
      <c r="I14" s="23">
        <v>1569</v>
      </c>
      <c r="J14" s="23">
        <v>1286.0655737704919</v>
      </c>
      <c r="K14" s="24">
        <f t="shared" si="0"/>
        <v>0</v>
      </c>
      <c r="L14" s="98" t="s">
        <v>511</v>
      </c>
      <c r="M14" s="78"/>
    </row>
    <row r="15" spans="2:13">
      <c r="B15" s="123" t="s">
        <v>127</v>
      </c>
      <c r="C15" s="103" t="s">
        <v>146</v>
      </c>
      <c r="D15" s="20" t="s">
        <v>147</v>
      </c>
      <c r="E15" s="25" t="s">
        <v>148</v>
      </c>
      <c r="F15" s="21"/>
      <c r="G15" s="22"/>
      <c r="H15" s="3"/>
      <c r="I15" s="23">
        <v>3119</v>
      </c>
      <c r="J15" s="23">
        <v>2556.5573770491806</v>
      </c>
      <c r="K15" s="24">
        <f t="shared" si="0"/>
        <v>0</v>
      </c>
      <c r="L15" s="98" t="s">
        <v>511</v>
      </c>
      <c r="M15" s="78"/>
    </row>
    <row r="16" spans="2:13" ht="24">
      <c r="B16" s="123" t="s">
        <v>127</v>
      </c>
      <c r="C16" s="103" t="s">
        <v>149</v>
      </c>
      <c r="D16" s="20" t="s">
        <v>150</v>
      </c>
      <c r="E16" s="25" t="s">
        <v>514</v>
      </c>
      <c r="F16" s="21"/>
      <c r="G16" s="22"/>
      <c r="H16" s="3"/>
      <c r="I16" s="23">
        <v>75</v>
      </c>
      <c r="J16" s="23">
        <v>61.475409836065573</v>
      </c>
      <c r="K16" s="24">
        <f t="shared" si="0"/>
        <v>0</v>
      </c>
      <c r="L16" s="98" t="s">
        <v>511</v>
      </c>
      <c r="M16" s="78"/>
    </row>
    <row r="17" spans="2:13" ht="24">
      <c r="B17" s="123" t="s">
        <v>127</v>
      </c>
      <c r="C17" s="103" t="s">
        <v>151</v>
      </c>
      <c r="D17" s="20" t="s">
        <v>152</v>
      </c>
      <c r="E17" s="25" t="s">
        <v>515</v>
      </c>
      <c r="F17" s="21"/>
      <c r="G17" s="22"/>
      <c r="H17" s="3"/>
      <c r="I17" s="23">
        <v>75</v>
      </c>
      <c r="J17" s="23">
        <v>61.475409836065573</v>
      </c>
      <c r="K17" s="24">
        <f t="shared" si="0"/>
        <v>0</v>
      </c>
      <c r="L17" s="98" t="s">
        <v>511</v>
      </c>
      <c r="M17" s="78"/>
    </row>
    <row r="18" spans="2:13" ht="24">
      <c r="B18" s="123" t="s">
        <v>127</v>
      </c>
      <c r="C18" s="103" t="s">
        <v>153</v>
      </c>
      <c r="D18" s="20" t="s">
        <v>154</v>
      </c>
      <c r="E18" s="25" t="s">
        <v>516</v>
      </c>
      <c r="F18" s="21"/>
      <c r="G18" s="22"/>
      <c r="H18" s="3"/>
      <c r="I18" s="23">
        <v>75</v>
      </c>
      <c r="J18" s="23">
        <v>61.475409836065573</v>
      </c>
      <c r="K18" s="24">
        <f t="shared" si="0"/>
        <v>0</v>
      </c>
      <c r="L18" s="98" t="s">
        <v>511</v>
      </c>
      <c r="M18" s="78"/>
    </row>
    <row r="19" spans="2:13" ht="48">
      <c r="B19" s="123" t="s">
        <v>127</v>
      </c>
      <c r="C19" s="103" t="s">
        <v>1901</v>
      </c>
      <c r="D19" s="20" t="s">
        <v>1899</v>
      </c>
      <c r="E19" s="131" t="s">
        <v>1903</v>
      </c>
      <c r="F19" s="21"/>
      <c r="G19" s="22"/>
      <c r="H19" s="3"/>
      <c r="I19" s="23">
        <v>819.84</v>
      </c>
      <c r="J19" s="23">
        <v>672</v>
      </c>
      <c r="K19" s="24">
        <f t="shared" ref="K19:K20" si="1">I19*H19</f>
        <v>0</v>
      </c>
      <c r="L19" s="98" t="s">
        <v>511</v>
      </c>
      <c r="M19" s="78"/>
    </row>
    <row r="20" spans="2:13" ht="48">
      <c r="B20" s="123" t="s">
        <v>127</v>
      </c>
      <c r="C20" s="103" t="s">
        <v>1902</v>
      </c>
      <c r="D20" s="20" t="s">
        <v>1900</v>
      </c>
      <c r="E20" s="131" t="s">
        <v>1904</v>
      </c>
      <c r="F20" s="21"/>
      <c r="G20" s="22"/>
      <c r="H20" s="3"/>
      <c r="I20" s="23">
        <v>1347</v>
      </c>
      <c r="J20" s="23"/>
      <c r="K20" s="24">
        <f t="shared" si="1"/>
        <v>0</v>
      </c>
      <c r="L20" s="98" t="s">
        <v>511</v>
      </c>
      <c r="M20" s="78"/>
    </row>
    <row r="21" spans="2:13" ht="36">
      <c r="B21" s="123" t="s">
        <v>127</v>
      </c>
      <c r="C21" s="103" t="s">
        <v>155</v>
      </c>
      <c r="D21" s="20" t="s">
        <v>156</v>
      </c>
      <c r="E21" s="25" t="s">
        <v>517</v>
      </c>
      <c r="F21" s="21"/>
      <c r="G21" s="22"/>
      <c r="H21" s="3"/>
      <c r="I21" s="23">
        <v>119</v>
      </c>
      <c r="J21" s="23">
        <v>97.540983606557376</v>
      </c>
      <c r="K21" s="24">
        <f t="shared" si="0"/>
        <v>0</v>
      </c>
      <c r="L21" s="98" t="s">
        <v>511</v>
      </c>
      <c r="M21" s="78"/>
    </row>
    <row r="22" spans="2:13">
      <c r="B22" s="123" t="s">
        <v>127</v>
      </c>
      <c r="C22" s="103" t="s">
        <v>157</v>
      </c>
      <c r="D22" s="20" t="s">
        <v>158</v>
      </c>
      <c r="E22" s="25" t="s">
        <v>159</v>
      </c>
      <c r="F22" s="21"/>
      <c r="G22" s="22"/>
      <c r="H22" s="3"/>
      <c r="I22" s="23">
        <v>949</v>
      </c>
      <c r="J22" s="23">
        <v>777.86885245901647</v>
      </c>
      <c r="K22" s="24">
        <f t="shared" si="0"/>
        <v>0</v>
      </c>
      <c r="L22" s="98" t="s">
        <v>511</v>
      </c>
      <c r="M22" s="78"/>
    </row>
    <row r="23" spans="2:13">
      <c r="B23" s="123" t="s">
        <v>127</v>
      </c>
      <c r="C23" s="103" t="s">
        <v>160</v>
      </c>
      <c r="D23" s="20" t="s">
        <v>161</v>
      </c>
      <c r="E23" s="25" t="s">
        <v>162</v>
      </c>
      <c r="F23" s="21"/>
      <c r="G23" s="22"/>
      <c r="H23" s="3"/>
      <c r="I23" s="23">
        <v>1399</v>
      </c>
      <c r="J23" s="23">
        <v>1146.7213114754099</v>
      </c>
      <c r="K23" s="24">
        <f t="shared" si="0"/>
        <v>0</v>
      </c>
      <c r="L23" s="98" t="s">
        <v>511</v>
      </c>
      <c r="M23" s="78"/>
    </row>
    <row r="24" spans="2:13">
      <c r="B24" s="123" t="s">
        <v>127</v>
      </c>
      <c r="C24" s="103" t="s">
        <v>163</v>
      </c>
      <c r="D24" s="20" t="s">
        <v>164</v>
      </c>
      <c r="E24" s="25" t="s">
        <v>165</v>
      </c>
      <c r="F24" s="21"/>
      <c r="G24" s="22"/>
      <c r="H24" s="3"/>
      <c r="I24" s="23">
        <v>2779</v>
      </c>
      <c r="J24" s="23">
        <v>2277.8688524590166</v>
      </c>
      <c r="K24" s="24">
        <f t="shared" si="0"/>
        <v>0</v>
      </c>
      <c r="L24" s="98" t="s">
        <v>511</v>
      </c>
      <c r="M24" s="78"/>
    </row>
    <row r="25" spans="2:13" ht="24">
      <c r="B25" s="123" t="s">
        <v>127</v>
      </c>
      <c r="C25" s="103" t="s">
        <v>166</v>
      </c>
      <c r="D25" s="20" t="s">
        <v>167</v>
      </c>
      <c r="E25" s="25" t="s">
        <v>518</v>
      </c>
      <c r="F25" s="21"/>
      <c r="G25" s="22"/>
      <c r="H25" s="3"/>
      <c r="I25" s="23">
        <v>299</v>
      </c>
      <c r="J25" s="23">
        <v>245.08196721311475</v>
      </c>
      <c r="K25" s="24">
        <f t="shared" si="0"/>
        <v>0</v>
      </c>
      <c r="L25" s="98" t="s">
        <v>511</v>
      </c>
      <c r="M25" s="78"/>
    </row>
    <row r="26" spans="2:13" ht="48">
      <c r="B26" s="123" t="s">
        <v>127</v>
      </c>
      <c r="C26" s="103" t="s">
        <v>168</v>
      </c>
      <c r="D26" s="20" t="s">
        <v>502</v>
      </c>
      <c r="E26" s="25" t="s">
        <v>519</v>
      </c>
      <c r="F26" s="21"/>
      <c r="G26" s="22"/>
      <c r="H26" s="3"/>
      <c r="I26" s="23">
        <v>399</v>
      </c>
      <c r="J26" s="23">
        <v>327.05</v>
      </c>
      <c r="K26" s="24">
        <f t="shared" si="0"/>
        <v>0</v>
      </c>
      <c r="L26" s="98" t="s">
        <v>511</v>
      </c>
      <c r="M26" s="78"/>
    </row>
    <row r="27" spans="2:13">
      <c r="B27" s="123" t="s">
        <v>127</v>
      </c>
      <c r="C27" s="103" t="s">
        <v>169</v>
      </c>
      <c r="D27" s="20" t="s">
        <v>170</v>
      </c>
      <c r="E27" s="25" t="s">
        <v>520</v>
      </c>
      <c r="F27" s="21"/>
      <c r="G27" s="22"/>
      <c r="H27" s="3"/>
      <c r="I27" s="23">
        <v>1589</v>
      </c>
      <c r="J27" s="23">
        <v>1302.45</v>
      </c>
      <c r="K27" s="24">
        <f t="shared" si="0"/>
        <v>0</v>
      </c>
      <c r="L27" s="98" t="s">
        <v>511</v>
      </c>
      <c r="M27" s="78"/>
    </row>
    <row r="28" spans="2:13">
      <c r="B28" s="123" t="s">
        <v>127</v>
      </c>
      <c r="C28" s="103" t="s">
        <v>171</v>
      </c>
      <c r="D28" s="20" t="s">
        <v>172</v>
      </c>
      <c r="E28" s="25" t="s">
        <v>521</v>
      </c>
      <c r="F28" s="21"/>
      <c r="G28" s="22"/>
      <c r="H28" s="3"/>
      <c r="I28" s="23">
        <v>2379</v>
      </c>
      <c r="J28" s="23">
        <v>1950</v>
      </c>
      <c r="K28" s="24">
        <f t="shared" si="0"/>
        <v>0</v>
      </c>
      <c r="L28" s="98" t="s">
        <v>511</v>
      </c>
      <c r="M28" s="78"/>
    </row>
    <row r="29" spans="2:13">
      <c r="B29" s="123" t="s">
        <v>127</v>
      </c>
      <c r="C29" s="103" t="s">
        <v>173</v>
      </c>
      <c r="D29" s="20" t="s">
        <v>174</v>
      </c>
      <c r="E29" s="25" t="s">
        <v>522</v>
      </c>
      <c r="F29" s="21"/>
      <c r="G29" s="22"/>
      <c r="H29" s="3"/>
      <c r="I29" s="23">
        <v>4759</v>
      </c>
      <c r="J29" s="23">
        <v>3900.82</v>
      </c>
      <c r="K29" s="24">
        <f t="shared" si="0"/>
        <v>0</v>
      </c>
      <c r="L29" s="98" t="s">
        <v>511</v>
      </c>
      <c r="M29" s="78"/>
    </row>
    <row r="30" spans="2:13" ht="48">
      <c r="B30" s="123" t="s">
        <v>127</v>
      </c>
      <c r="C30" s="103" t="s">
        <v>175</v>
      </c>
      <c r="D30" s="20" t="s">
        <v>503</v>
      </c>
      <c r="E30" s="25" t="s">
        <v>523</v>
      </c>
      <c r="F30" s="21"/>
      <c r="G30" s="22"/>
      <c r="H30" s="3"/>
      <c r="I30" s="23">
        <v>499</v>
      </c>
      <c r="J30" s="23">
        <v>409.02</v>
      </c>
      <c r="K30" s="24">
        <f t="shared" si="0"/>
        <v>0</v>
      </c>
      <c r="L30" s="98" t="s">
        <v>511</v>
      </c>
      <c r="M30" s="78"/>
    </row>
    <row r="31" spans="2:13">
      <c r="B31" s="123" t="s">
        <v>127</v>
      </c>
      <c r="C31" s="103" t="s">
        <v>176</v>
      </c>
      <c r="D31" s="20" t="s">
        <v>177</v>
      </c>
      <c r="E31" s="25" t="s">
        <v>520</v>
      </c>
      <c r="F31" s="21"/>
      <c r="G31" s="22"/>
      <c r="H31" s="3"/>
      <c r="I31" s="23">
        <v>1989</v>
      </c>
      <c r="J31" s="23">
        <v>1630.33</v>
      </c>
      <c r="K31" s="24">
        <f t="shared" si="0"/>
        <v>0</v>
      </c>
      <c r="L31" s="98" t="s">
        <v>511</v>
      </c>
      <c r="M31" s="78"/>
    </row>
    <row r="32" spans="2:13">
      <c r="B32" s="123" t="s">
        <v>127</v>
      </c>
      <c r="C32" s="103" t="s">
        <v>178</v>
      </c>
      <c r="D32" s="20" t="s">
        <v>179</v>
      </c>
      <c r="E32" s="25" t="s">
        <v>521</v>
      </c>
      <c r="F32" s="21"/>
      <c r="G32" s="22"/>
      <c r="H32" s="3"/>
      <c r="I32" s="23">
        <v>2979</v>
      </c>
      <c r="J32" s="23">
        <v>2441.8032786885246</v>
      </c>
      <c r="K32" s="24">
        <f t="shared" si="0"/>
        <v>0</v>
      </c>
      <c r="L32" s="98" t="s">
        <v>511</v>
      </c>
      <c r="M32" s="78"/>
    </row>
    <row r="33" spans="2:13">
      <c r="B33" s="123" t="s">
        <v>127</v>
      </c>
      <c r="C33" s="103" t="s">
        <v>180</v>
      </c>
      <c r="D33" s="20" t="s">
        <v>181</v>
      </c>
      <c r="E33" s="25" t="s">
        <v>522</v>
      </c>
      <c r="F33" s="21"/>
      <c r="G33" s="22"/>
      <c r="H33" s="3"/>
      <c r="I33" s="23">
        <v>5959</v>
      </c>
      <c r="J33" s="23">
        <v>4884.4262295081971</v>
      </c>
      <c r="K33" s="24">
        <f t="shared" si="0"/>
        <v>0</v>
      </c>
      <c r="L33" s="98" t="s">
        <v>511</v>
      </c>
      <c r="M33" s="78"/>
    </row>
    <row r="34" spans="2:13" ht="72">
      <c r="B34" s="123" t="s">
        <v>127</v>
      </c>
      <c r="C34" s="103" t="s">
        <v>1974</v>
      </c>
      <c r="D34" s="20" t="s">
        <v>1982</v>
      </c>
      <c r="E34" s="131" t="s">
        <v>1996</v>
      </c>
      <c r="F34" s="21"/>
      <c r="G34" s="22"/>
      <c r="H34" s="3"/>
      <c r="I34" s="23">
        <v>179</v>
      </c>
      <c r="J34" s="23">
        <v>146.72</v>
      </c>
      <c r="K34" s="24">
        <f t="shared" ref="K34:K41" si="2">I34*H34</f>
        <v>0</v>
      </c>
      <c r="L34" s="98" t="s">
        <v>511</v>
      </c>
      <c r="M34" s="78"/>
    </row>
    <row r="35" spans="2:13" ht="24">
      <c r="B35" s="123" t="s">
        <v>127</v>
      </c>
      <c r="C35" s="103" t="s">
        <v>1975</v>
      </c>
      <c r="D35" s="20" t="s">
        <v>1983</v>
      </c>
      <c r="E35" s="25" t="s">
        <v>1990</v>
      </c>
      <c r="F35" s="21"/>
      <c r="G35" s="22"/>
      <c r="H35" s="3"/>
      <c r="I35" s="23">
        <v>839</v>
      </c>
      <c r="J35" s="23">
        <v>687.7</v>
      </c>
      <c r="K35" s="24">
        <f t="shared" si="2"/>
        <v>0</v>
      </c>
      <c r="L35" s="98" t="s">
        <v>511</v>
      </c>
      <c r="M35" s="78"/>
    </row>
    <row r="36" spans="2:13" ht="24">
      <c r="B36" s="123" t="s">
        <v>127</v>
      </c>
      <c r="C36" s="103" t="s">
        <v>1976</v>
      </c>
      <c r="D36" s="20" t="s">
        <v>1984</v>
      </c>
      <c r="E36" s="25" t="s">
        <v>1991</v>
      </c>
      <c r="F36" s="21"/>
      <c r="G36" s="22"/>
      <c r="H36" s="3"/>
      <c r="I36" s="23">
        <v>1269</v>
      </c>
      <c r="J36" s="23">
        <v>1040.1600000000001</v>
      </c>
      <c r="K36" s="24">
        <f t="shared" si="2"/>
        <v>0</v>
      </c>
      <c r="L36" s="98" t="s">
        <v>511</v>
      </c>
      <c r="M36" s="78"/>
    </row>
    <row r="37" spans="2:13" ht="24">
      <c r="B37" s="123" t="s">
        <v>127</v>
      </c>
      <c r="C37" s="103" t="s">
        <v>1977</v>
      </c>
      <c r="D37" s="20" t="s">
        <v>1985</v>
      </c>
      <c r="E37" s="25" t="s">
        <v>1992</v>
      </c>
      <c r="F37" s="21"/>
      <c r="G37" s="22"/>
      <c r="H37" s="3"/>
      <c r="I37" s="23">
        <v>2529</v>
      </c>
      <c r="J37" s="23">
        <v>2072.9499999999998</v>
      </c>
      <c r="K37" s="24">
        <f t="shared" si="2"/>
        <v>0</v>
      </c>
      <c r="L37" s="98" t="s">
        <v>511</v>
      </c>
      <c r="M37" s="78"/>
    </row>
    <row r="38" spans="2:13" ht="72">
      <c r="B38" s="123" t="s">
        <v>127</v>
      </c>
      <c r="C38" s="103" t="s">
        <v>1978</v>
      </c>
      <c r="D38" s="20" t="s">
        <v>1987</v>
      </c>
      <c r="E38" s="131" t="s">
        <v>1997</v>
      </c>
      <c r="F38" s="21"/>
      <c r="G38" s="22"/>
      <c r="H38" s="3"/>
      <c r="I38" s="23">
        <v>179</v>
      </c>
      <c r="J38" s="23">
        <v>146.72</v>
      </c>
      <c r="K38" s="24">
        <f t="shared" si="2"/>
        <v>0</v>
      </c>
      <c r="L38" s="98" t="s">
        <v>511</v>
      </c>
      <c r="M38" s="78"/>
    </row>
    <row r="39" spans="2:13" ht="24">
      <c r="B39" s="123" t="s">
        <v>127</v>
      </c>
      <c r="C39" s="103" t="s">
        <v>1979</v>
      </c>
      <c r="D39" s="20" t="s">
        <v>1988</v>
      </c>
      <c r="E39" s="25" t="s">
        <v>1993</v>
      </c>
      <c r="F39" s="21"/>
      <c r="G39" s="22"/>
      <c r="H39" s="3"/>
      <c r="I39" s="23">
        <v>839</v>
      </c>
      <c r="J39" s="23">
        <v>687.7</v>
      </c>
      <c r="K39" s="24">
        <f t="shared" si="2"/>
        <v>0</v>
      </c>
      <c r="L39" s="98" t="s">
        <v>511</v>
      </c>
      <c r="M39" s="78"/>
    </row>
    <row r="40" spans="2:13" ht="24">
      <c r="B40" s="123" t="s">
        <v>127</v>
      </c>
      <c r="C40" s="103" t="s">
        <v>1980</v>
      </c>
      <c r="D40" s="20" t="s">
        <v>1989</v>
      </c>
      <c r="E40" s="25" t="s">
        <v>1994</v>
      </c>
      <c r="F40" s="21"/>
      <c r="G40" s="22"/>
      <c r="H40" s="3"/>
      <c r="I40" s="23">
        <v>1269</v>
      </c>
      <c r="J40" s="23">
        <v>1040.1600000000001</v>
      </c>
      <c r="K40" s="24">
        <f t="shared" si="2"/>
        <v>0</v>
      </c>
      <c r="L40" s="98" t="s">
        <v>511</v>
      </c>
      <c r="M40" s="78"/>
    </row>
    <row r="41" spans="2:13" ht="24">
      <c r="B41" s="123" t="s">
        <v>127</v>
      </c>
      <c r="C41" s="103" t="s">
        <v>1981</v>
      </c>
      <c r="D41" s="20" t="s">
        <v>1986</v>
      </c>
      <c r="E41" s="25" t="s">
        <v>1995</v>
      </c>
      <c r="F41" s="21"/>
      <c r="G41" s="22"/>
      <c r="H41" s="3"/>
      <c r="I41" s="23">
        <v>2529</v>
      </c>
      <c r="J41" s="23">
        <v>2072.9499999999998</v>
      </c>
      <c r="K41" s="24">
        <f t="shared" si="2"/>
        <v>0</v>
      </c>
      <c r="L41" s="98" t="s">
        <v>511</v>
      </c>
      <c r="M41" s="78"/>
    </row>
    <row r="42" spans="2:13" ht="24">
      <c r="B42" s="123" t="s">
        <v>127</v>
      </c>
      <c r="C42" s="103" t="s">
        <v>182</v>
      </c>
      <c r="D42" s="20" t="s">
        <v>183</v>
      </c>
      <c r="E42" s="25" t="s">
        <v>524</v>
      </c>
      <c r="F42" s="21"/>
      <c r="G42" s="22"/>
      <c r="H42" s="3"/>
      <c r="I42" s="23">
        <v>219</v>
      </c>
      <c r="J42" s="23">
        <v>179.50819672131149</v>
      </c>
      <c r="K42" s="24">
        <f t="shared" si="0"/>
        <v>0</v>
      </c>
      <c r="L42" s="98" t="s">
        <v>511</v>
      </c>
      <c r="M42" s="78"/>
    </row>
    <row r="43" spans="2:13" ht="29">
      <c r="B43" s="123" t="s">
        <v>127</v>
      </c>
      <c r="C43" s="103" t="s">
        <v>184</v>
      </c>
      <c r="D43" s="20" t="s">
        <v>185</v>
      </c>
      <c r="E43" s="25" t="s">
        <v>525</v>
      </c>
      <c r="F43" s="21"/>
      <c r="G43" s="22"/>
      <c r="H43" s="3"/>
      <c r="I43" s="23">
        <v>1669</v>
      </c>
      <c r="J43" s="23">
        <v>1368.032786885246</v>
      </c>
      <c r="K43" s="24">
        <f t="shared" si="0"/>
        <v>0</v>
      </c>
      <c r="L43" s="98" t="s">
        <v>511</v>
      </c>
      <c r="M43" s="78"/>
    </row>
    <row r="44" spans="2:13" ht="24">
      <c r="B44" s="123" t="s">
        <v>127</v>
      </c>
      <c r="C44" s="103" t="s">
        <v>186</v>
      </c>
      <c r="D44" s="20" t="s">
        <v>187</v>
      </c>
      <c r="E44" s="25" t="s">
        <v>526</v>
      </c>
      <c r="F44" s="21"/>
      <c r="G44" s="22"/>
      <c r="H44" s="3"/>
      <c r="I44" s="23">
        <v>649</v>
      </c>
      <c r="J44" s="23">
        <v>531.96721311475414</v>
      </c>
      <c r="K44" s="24">
        <f t="shared" si="0"/>
        <v>0</v>
      </c>
      <c r="L44" s="98" t="s">
        <v>511</v>
      </c>
      <c r="M44" s="78"/>
    </row>
    <row r="45" spans="2:13" ht="24">
      <c r="B45" s="123" t="s">
        <v>127</v>
      </c>
      <c r="C45" s="103" t="s">
        <v>188</v>
      </c>
      <c r="D45" s="20" t="s">
        <v>189</v>
      </c>
      <c r="E45" s="25" t="s">
        <v>527</v>
      </c>
      <c r="F45" s="21"/>
      <c r="G45" s="22"/>
      <c r="H45" s="3"/>
      <c r="I45" s="23">
        <v>649</v>
      </c>
      <c r="J45" s="23">
        <v>531.96721311475414</v>
      </c>
      <c r="K45" s="24">
        <f t="shared" si="0"/>
        <v>0</v>
      </c>
      <c r="L45" s="98" t="s">
        <v>511</v>
      </c>
      <c r="M45" s="78"/>
    </row>
    <row r="46" spans="2:13" ht="24">
      <c r="B46" s="123" t="s">
        <v>127</v>
      </c>
      <c r="C46" s="103" t="s">
        <v>190</v>
      </c>
      <c r="D46" s="20" t="s">
        <v>191</v>
      </c>
      <c r="E46" s="25" t="s">
        <v>528</v>
      </c>
      <c r="F46" s="21"/>
      <c r="G46" s="22"/>
      <c r="H46" s="3"/>
      <c r="I46" s="23">
        <v>469</v>
      </c>
      <c r="J46" s="23">
        <v>384.42622950819674</v>
      </c>
      <c r="K46" s="24">
        <f t="shared" si="0"/>
        <v>0</v>
      </c>
      <c r="L46" s="98" t="s">
        <v>511</v>
      </c>
      <c r="M46" s="78"/>
    </row>
    <row r="47" spans="2:13" ht="24">
      <c r="B47" s="123" t="s">
        <v>127</v>
      </c>
      <c r="C47" s="103" t="s">
        <v>192</v>
      </c>
      <c r="D47" s="20" t="s">
        <v>193</v>
      </c>
      <c r="E47" s="25" t="s">
        <v>529</v>
      </c>
      <c r="F47" s="21"/>
      <c r="G47" s="22"/>
      <c r="H47" s="3"/>
      <c r="I47" s="23">
        <v>469</v>
      </c>
      <c r="J47" s="23">
        <v>384.42622950819674</v>
      </c>
      <c r="K47" s="24">
        <f t="shared" si="0"/>
        <v>0</v>
      </c>
      <c r="L47" s="98" t="s">
        <v>511</v>
      </c>
      <c r="M47" s="78"/>
    </row>
    <row r="48" spans="2:13" ht="24">
      <c r="B48" s="123" t="s">
        <v>127</v>
      </c>
      <c r="C48" s="103" t="s">
        <v>194</v>
      </c>
      <c r="D48" s="20" t="s">
        <v>195</v>
      </c>
      <c r="E48" s="25" t="s">
        <v>530</v>
      </c>
      <c r="F48" s="21"/>
      <c r="G48" s="22"/>
      <c r="H48" s="3"/>
      <c r="I48" s="23">
        <v>649</v>
      </c>
      <c r="J48" s="23">
        <v>531.96721311475414</v>
      </c>
      <c r="K48" s="24">
        <f t="shared" si="0"/>
        <v>0</v>
      </c>
      <c r="L48" s="98" t="s">
        <v>511</v>
      </c>
      <c r="M48" s="78"/>
    </row>
    <row r="49" spans="2:13">
      <c r="B49" s="123" t="s">
        <v>127</v>
      </c>
      <c r="C49" s="103" t="s">
        <v>196</v>
      </c>
      <c r="D49" s="20" t="s">
        <v>197</v>
      </c>
      <c r="E49" s="25" t="s">
        <v>531</v>
      </c>
      <c r="F49" s="21"/>
      <c r="G49" s="22"/>
      <c r="H49" s="3"/>
      <c r="I49" s="23">
        <v>649</v>
      </c>
      <c r="J49" s="23">
        <v>531.96721311475414</v>
      </c>
      <c r="K49" s="24">
        <f t="shared" si="0"/>
        <v>0</v>
      </c>
      <c r="L49" s="98" t="s">
        <v>511</v>
      </c>
      <c r="M49" s="78"/>
    </row>
    <row r="50" spans="2:13" ht="36">
      <c r="B50" s="123" t="s">
        <v>127</v>
      </c>
      <c r="C50" s="103" t="s">
        <v>198</v>
      </c>
      <c r="D50" s="20" t="s">
        <v>199</v>
      </c>
      <c r="E50" s="25" t="s">
        <v>532</v>
      </c>
      <c r="F50" s="21"/>
      <c r="G50" s="22"/>
      <c r="H50" s="3"/>
      <c r="I50" s="23">
        <v>469</v>
      </c>
      <c r="J50" s="23">
        <v>384.42622950819674</v>
      </c>
      <c r="K50" s="24">
        <f t="shared" si="0"/>
        <v>0</v>
      </c>
      <c r="L50" s="98" t="s">
        <v>511</v>
      </c>
      <c r="M50" s="78"/>
    </row>
    <row r="51" spans="2:13" ht="24">
      <c r="B51" s="123" t="s">
        <v>127</v>
      </c>
      <c r="C51" s="103" t="s">
        <v>200</v>
      </c>
      <c r="D51" s="20" t="s">
        <v>201</v>
      </c>
      <c r="E51" s="25" t="s">
        <v>533</v>
      </c>
      <c r="F51" s="21"/>
      <c r="G51" s="22"/>
      <c r="H51" s="3"/>
      <c r="I51" s="23">
        <v>65</v>
      </c>
      <c r="J51" s="23">
        <v>53.278688524590166</v>
      </c>
      <c r="K51" s="24">
        <f t="shared" si="0"/>
        <v>0</v>
      </c>
      <c r="L51" s="98" t="s">
        <v>511</v>
      </c>
      <c r="M51" s="78"/>
    </row>
    <row r="52" spans="2:13" ht="33">
      <c r="B52" s="123" t="s">
        <v>202</v>
      </c>
      <c r="C52" s="103" t="s">
        <v>203</v>
      </c>
      <c r="D52" s="20" t="s">
        <v>204</v>
      </c>
      <c r="E52" s="25" t="s">
        <v>534</v>
      </c>
      <c r="F52" s="21"/>
      <c r="G52" s="22"/>
      <c r="H52" s="3"/>
      <c r="I52" s="23">
        <v>5390</v>
      </c>
      <c r="J52" s="23">
        <v>4418.03</v>
      </c>
      <c r="K52" s="24">
        <f t="shared" si="0"/>
        <v>0</v>
      </c>
      <c r="L52" s="98" t="s">
        <v>511</v>
      </c>
      <c r="M52" s="78"/>
    </row>
    <row r="53" spans="2:13" ht="36">
      <c r="B53" s="123" t="s">
        <v>202</v>
      </c>
      <c r="C53" s="103" t="s">
        <v>205</v>
      </c>
      <c r="D53" s="20" t="s">
        <v>206</v>
      </c>
      <c r="E53" s="25" t="s">
        <v>535</v>
      </c>
      <c r="F53" s="21"/>
      <c r="G53" s="22"/>
      <c r="H53" s="3"/>
      <c r="I53" s="23">
        <v>6750</v>
      </c>
      <c r="J53" s="23">
        <v>5532.7868852459014</v>
      </c>
      <c r="K53" s="24">
        <f t="shared" si="0"/>
        <v>0</v>
      </c>
      <c r="L53" s="98" t="s">
        <v>511</v>
      </c>
      <c r="M53" s="78"/>
    </row>
    <row r="54" spans="2:13" ht="33">
      <c r="B54" s="123" t="s">
        <v>202</v>
      </c>
      <c r="C54" s="103" t="s">
        <v>207</v>
      </c>
      <c r="D54" s="20" t="s">
        <v>208</v>
      </c>
      <c r="E54" s="25" t="s">
        <v>536</v>
      </c>
      <c r="F54" s="21"/>
      <c r="G54" s="22"/>
      <c r="H54" s="3"/>
      <c r="I54" s="23">
        <v>8300</v>
      </c>
      <c r="J54" s="23">
        <v>6803.2786885245905</v>
      </c>
      <c r="K54" s="24">
        <f t="shared" si="0"/>
        <v>0</v>
      </c>
      <c r="L54" s="98" t="s">
        <v>511</v>
      </c>
      <c r="M54" s="78"/>
    </row>
    <row r="55" spans="2:13" ht="33">
      <c r="B55" s="123" t="s">
        <v>202</v>
      </c>
      <c r="C55" s="103" t="s">
        <v>18</v>
      </c>
      <c r="D55" s="20" t="s">
        <v>209</v>
      </c>
      <c r="E55" s="25" t="s">
        <v>74</v>
      </c>
      <c r="F55" s="21"/>
      <c r="G55" s="22"/>
      <c r="H55" s="3"/>
      <c r="I55" s="23">
        <v>6099</v>
      </c>
      <c r="J55" s="23">
        <v>4999.1803278688521</v>
      </c>
      <c r="K55" s="24">
        <f t="shared" si="0"/>
        <v>0</v>
      </c>
      <c r="L55" s="98" t="s">
        <v>511</v>
      </c>
      <c r="M55" s="78"/>
    </row>
    <row r="56" spans="2:13" ht="36">
      <c r="B56" s="123" t="s">
        <v>202</v>
      </c>
      <c r="C56" s="103" t="s">
        <v>210</v>
      </c>
      <c r="D56" s="20" t="s">
        <v>211</v>
      </c>
      <c r="E56" s="92" t="s">
        <v>537</v>
      </c>
      <c r="F56" s="21"/>
      <c r="G56" s="22"/>
      <c r="H56" s="3"/>
      <c r="I56" s="23">
        <v>4890</v>
      </c>
      <c r="J56" s="23">
        <v>4209.0200000000004</v>
      </c>
      <c r="K56" s="24">
        <f t="shared" si="0"/>
        <v>0</v>
      </c>
      <c r="L56" s="98" t="s">
        <v>511</v>
      </c>
      <c r="M56" s="78"/>
    </row>
    <row r="57" spans="2:13" ht="33">
      <c r="B57" s="123" t="s">
        <v>202</v>
      </c>
      <c r="C57" s="103" t="s">
        <v>212</v>
      </c>
      <c r="D57" s="20" t="s">
        <v>213</v>
      </c>
      <c r="E57" s="25" t="s">
        <v>538</v>
      </c>
      <c r="F57" s="21"/>
      <c r="G57" s="22"/>
      <c r="H57" s="3"/>
      <c r="I57" s="23">
        <v>129</v>
      </c>
      <c r="J57" s="23">
        <v>105.73770491803279</v>
      </c>
      <c r="K57" s="24">
        <f t="shared" si="0"/>
        <v>0</v>
      </c>
      <c r="L57" s="98" t="s">
        <v>511</v>
      </c>
      <c r="M57" s="78"/>
    </row>
    <row r="58" spans="2:13" ht="33">
      <c r="B58" s="123" t="s">
        <v>202</v>
      </c>
      <c r="C58" s="103" t="s">
        <v>214</v>
      </c>
      <c r="D58" s="20" t="s">
        <v>215</v>
      </c>
      <c r="E58" s="25" t="s">
        <v>539</v>
      </c>
      <c r="F58" s="21"/>
      <c r="G58" s="22"/>
      <c r="H58" s="3"/>
      <c r="I58" s="23">
        <v>309</v>
      </c>
      <c r="J58" s="23">
        <v>253.27868852459017</v>
      </c>
      <c r="K58" s="24">
        <f t="shared" si="0"/>
        <v>0</v>
      </c>
      <c r="L58" s="98" t="s">
        <v>511</v>
      </c>
      <c r="M58" s="78"/>
    </row>
    <row r="59" spans="2:13" ht="33">
      <c r="B59" s="123" t="s">
        <v>202</v>
      </c>
      <c r="C59" s="103" t="s">
        <v>216</v>
      </c>
      <c r="D59" s="20" t="s">
        <v>217</v>
      </c>
      <c r="E59" s="25" t="s">
        <v>540</v>
      </c>
      <c r="F59" s="21"/>
      <c r="G59" s="22"/>
      <c r="H59" s="3"/>
      <c r="I59" s="23">
        <v>429</v>
      </c>
      <c r="J59" s="23">
        <v>351.63934426229508</v>
      </c>
      <c r="K59" s="24">
        <f t="shared" si="0"/>
        <v>0</v>
      </c>
      <c r="L59" s="98" t="s">
        <v>511</v>
      </c>
      <c r="M59" s="78"/>
    </row>
    <row r="60" spans="2:13" ht="36">
      <c r="B60" s="123" t="s">
        <v>202</v>
      </c>
      <c r="C60" s="103" t="s">
        <v>218</v>
      </c>
      <c r="D60" s="20" t="s">
        <v>219</v>
      </c>
      <c r="E60" s="25" t="s">
        <v>541</v>
      </c>
      <c r="F60" s="21"/>
      <c r="G60" s="22"/>
      <c r="H60" s="3"/>
      <c r="I60" s="23">
        <v>429</v>
      </c>
      <c r="J60" s="23">
        <v>351.63934426229508</v>
      </c>
      <c r="K60" s="24">
        <f t="shared" si="0"/>
        <v>0</v>
      </c>
      <c r="L60" s="98" t="s">
        <v>511</v>
      </c>
      <c r="M60" s="78"/>
    </row>
    <row r="61" spans="2:13" ht="33">
      <c r="B61" s="123" t="s">
        <v>202</v>
      </c>
      <c r="C61" s="103" t="s">
        <v>220</v>
      </c>
      <c r="D61" s="20" t="s">
        <v>221</v>
      </c>
      <c r="E61" s="25" t="s">
        <v>542</v>
      </c>
      <c r="F61" s="21"/>
      <c r="G61" s="22"/>
      <c r="H61" s="3"/>
      <c r="I61" s="23">
        <v>529</v>
      </c>
      <c r="J61" s="23">
        <v>433.60655737704917</v>
      </c>
      <c r="K61" s="24">
        <f t="shared" si="0"/>
        <v>0</v>
      </c>
      <c r="L61" s="98" t="s">
        <v>511</v>
      </c>
      <c r="M61" s="78"/>
    </row>
    <row r="62" spans="2:13" ht="33">
      <c r="B62" s="123" t="s">
        <v>202</v>
      </c>
      <c r="C62" s="103" t="s">
        <v>222</v>
      </c>
      <c r="D62" s="20" t="s">
        <v>223</v>
      </c>
      <c r="E62" s="25" t="s">
        <v>542</v>
      </c>
      <c r="F62" s="21"/>
      <c r="G62" s="22"/>
      <c r="H62" s="3"/>
      <c r="I62" s="23">
        <v>429</v>
      </c>
      <c r="J62" s="23">
        <v>351.63934426229508</v>
      </c>
      <c r="K62" s="24">
        <f t="shared" si="0"/>
        <v>0</v>
      </c>
      <c r="L62" s="98" t="s">
        <v>511</v>
      </c>
      <c r="M62" s="78"/>
    </row>
    <row r="63" spans="2:13" ht="33">
      <c r="B63" s="123" t="s">
        <v>202</v>
      </c>
      <c r="C63" s="103" t="s">
        <v>224</v>
      </c>
      <c r="D63" s="20" t="s">
        <v>225</v>
      </c>
      <c r="E63" s="25" t="s">
        <v>543</v>
      </c>
      <c r="F63" s="21"/>
      <c r="G63" s="22"/>
      <c r="H63" s="3"/>
      <c r="I63" s="23">
        <v>2684</v>
      </c>
      <c r="J63" s="23">
        <v>2200</v>
      </c>
      <c r="K63" s="24">
        <f t="shared" si="0"/>
        <v>0</v>
      </c>
      <c r="L63" s="98" t="s">
        <v>511</v>
      </c>
      <c r="M63" s="78"/>
    </row>
    <row r="64" spans="2:13" ht="33">
      <c r="B64" s="123" t="s">
        <v>202</v>
      </c>
      <c r="C64" s="103" t="s">
        <v>226</v>
      </c>
      <c r="D64" s="20" t="s">
        <v>227</v>
      </c>
      <c r="E64" s="25" t="s">
        <v>544</v>
      </c>
      <c r="F64" s="21"/>
      <c r="G64" s="22"/>
      <c r="H64" s="3"/>
      <c r="I64" s="23">
        <v>192.15</v>
      </c>
      <c r="J64" s="23">
        <v>157.5</v>
      </c>
      <c r="K64" s="24">
        <f t="shared" si="0"/>
        <v>0</v>
      </c>
      <c r="L64" s="98" t="s">
        <v>511</v>
      </c>
      <c r="M64" s="78"/>
    </row>
    <row r="65" spans="2:13" ht="36">
      <c r="B65" s="123" t="s">
        <v>202</v>
      </c>
      <c r="C65" s="103" t="s">
        <v>228</v>
      </c>
      <c r="D65" s="20" t="s">
        <v>229</v>
      </c>
      <c r="E65" s="25" t="s">
        <v>545</v>
      </c>
      <c r="F65" s="21"/>
      <c r="G65" s="22"/>
      <c r="H65" s="3"/>
      <c r="I65" s="23">
        <v>9800</v>
      </c>
      <c r="J65" s="23">
        <v>8032.79</v>
      </c>
      <c r="K65" s="24">
        <f t="shared" si="0"/>
        <v>0</v>
      </c>
      <c r="L65" s="98" t="s">
        <v>511</v>
      </c>
      <c r="M65" s="78"/>
    </row>
    <row r="66" spans="2:13" ht="36">
      <c r="B66" s="123" t="s">
        <v>202</v>
      </c>
      <c r="C66" s="103" t="s">
        <v>230</v>
      </c>
      <c r="D66" s="20" t="s">
        <v>231</v>
      </c>
      <c r="E66" s="25" t="s">
        <v>232</v>
      </c>
      <c r="F66" s="21"/>
      <c r="G66" s="22"/>
      <c r="H66" s="3"/>
      <c r="I66" s="23">
        <v>6344</v>
      </c>
      <c r="J66" s="23">
        <v>5200</v>
      </c>
      <c r="K66" s="24">
        <f t="shared" si="0"/>
        <v>0</v>
      </c>
      <c r="L66" s="98" t="s">
        <v>511</v>
      </c>
      <c r="M66" s="78"/>
    </row>
    <row r="67" spans="2:13" ht="33">
      <c r="B67" s="123" t="s">
        <v>202</v>
      </c>
      <c r="C67" s="103" t="s">
        <v>233</v>
      </c>
      <c r="D67" s="20" t="s">
        <v>234</v>
      </c>
      <c r="E67" s="25" t="s">
        <v>235</v>
      </c>
      <c r="F67" s="21">
        <v>1</v>
      </c>
      <c r="G67" s="22">
        <v>27000</v>
      </c>
      <c r="H67" s="3"/>
      <c r="I67" s="23">
        <v>32940</v>
      </c>
      <c r="J67" s="23">
        <v>27000</v>
      </c>
      <c r="K67" s="24">
        <f t="shared" si="0"/>
        <v>0</v>
      </c>
      <c r="L67" s="98" t="s">
        <v>511</v>
      </c>
      <c r="M67" s="78"/>
    </row>
    <row r="68" spans="2:13" ht="33">
      <c r="B68" s="123" t="s">
        <v>202</v>
      </c>
      <c r="C68" s="103" t="s">
        <v>236</v>
      </c>
      <c r="D68" s="20" t="s">
        <v>237</v>
      </c>
      <c r="E68" s="25" t="s">
        <v>546</v>
      </c>
      <c r="F68" s="21"/>
      <c r="G68" s="22"/>
      <c r="H68" s="3"/>
      <c r="I68" s="23">
        <v>10150</v>
      </c>
      <c r="J68" s="23">
        <v>8319.6721311475412</v>
      </c>
      <c r="K68" s="24">
        <f t="shared" si="0"/>
        <v>0</v>
      </c>
      <c r="L68" s="98" t="s">
        <v>511</v>
      </c>
      <c r="M68" s="78"/>
    </row>
    <row r="69" spans="2:13" ht="33">
      <c r="B69" s="123" t="s">
        <v>202</v>
      </c>
      <c r="C69" s="103" t="s">
        <v>238</v>
      </c>
      <c r="D69" s="20" t="s">
        <v>239</v>
      </c>
      <c r="E69" s="25" t="s">
        <v>547</v>
      </c>
      <c r="F69" s="21"/>
      <c r="G69" s="22"/>
      <c r="H69" s="3"/>
      <c r="I69" s="23">
        <v>575</v>
      </c>
      <c r="J69" s="23">
        <v>471.31147540983608</v>
      </c>
      <c r="K69" s="24">
        <f t="shared" si="0"/>
        <v>0</v>
      </c>
      <c r="L69" s="98" t="s">
        <v>511</v>
      </c>
      <c r="M69" s="78"/>
    </row>
    <row r="70" spans="2:13" ht="33">
      <c r="B70" s="123" t="s">
        <v>202</v>
      </c>
      <c r="C70" s="103" t="s">
        <v>240</v>
      </c>
      <c r="D70" s="20" t="s">
        <v>241</v>
      </c>
      <c r="E70" s="25" t="s">
        <v>548</v>
      </c>
      <c r="F70" s="21"/>
      <c r="G70" s="22"/>
      <c r="H70" s="3"/>
      <c r="I70" s="23">
        <v>725</v>
      </c>
      <c r="J70" s="23">
        <v>594.26229508196718</v>
      </c>
      <c r="K70" s="24">
        <f t="shared" si="0"/>
        <v>0</v>
      </c>
      <c r="L70" s="98" t="s">
        <v>511</v>
      </c>
      <c r="M70" s="78"/>
    </row>
    <row r="71" spans="2:13" ht="33">
      <c r="B71" s="123" t="s">
        <v>202</v>
      </c>
      <c r="C71" s="103" t="s">
        <v>242</v>
      </c>
      <c r="D71" s="20" t="s">
        <v>243</v>
      </c>
      <c r="E71" s="25" t="s">
        <v>549</v>
      </c>
      <c r="F71" s="21"/>
      <c r="G71" s="22"/>
      <c r="H71" s="3"/>
      <c r="I71" s="23">
        <v>725</v>
      </c>
      <c r="J71" s="23">
        <v>594.26229508196718</v>
      </c>
      <c r="K71" s="24">
        <f t="shared" si="0"/>
        <v>0</v>
      </c>
      <c r="L71" s="98" t="s">
        <v>511</v>
      </c>
      <c r="M71" s="78"/>
    </row>
    <row r="72" spans="2:13" ht="33">
      <c r="B72" s="123" t="s">
        <v>202</v>
      </c>
      <c r="C72" s="103" t="s">
        <v>244</v>
      </c>
      <c r="D72" s="20" t="s">
        <v>245</v>
      </c>
      <c r="E72" s="25" t="s">
        <v>550</v>
      </c>
      <c r="F72" s="21"/>
      <c r="G72" s="22"/>
      <c r="H72" s="3"/>
      <c r="I72" s="23">
        <v>2420</v>
      </c>
      <c r="J72" s="23">
        <v>1983.6065573770493</v>
      </c>
      <c r="K72" s="24">
        <f t="shared" si="0"/>
        <v>0</v>
      </c>
      <c r="L72" s="98" t="s">
        <v>511</v>
      </c>
      <c r="M72" s="78"/>
    </row>
    <row r="73" spans="2:13" ht="33">
      <c r="B73" s="123" t="s">
        <v>202</v>
      </c>
      <c r="C73" s="103" t="s">
        <v>246</v>
      </c>
      <c r="D73" s="20" t="s">
        <v>247</v>
      </c>
      <c r="E73" s="25" t="s">
        <v>551</v>
      </c>
      <c r="F73" s="21"/>
      <c r="G73" s="22"/>
      <c r="H73" s="3"/>
      <c r="I73" s="23">
        <v>1530</v>
      </c>
      <c r="J73" s="23">
        <v>1254.0983606557377</v>
      </c>
      <c r="K73" s="24">
        <f t="shared" si="0"/>
        <v>0</v>
      </c>
      <c r="L73" s="98" t="s">
        <v>511</v>
      </c>
      <c r="M73" s="78"/>
    </row>
    <row r="74" spans="2:13" ht="33">
      <c r="B74" s="123" t="s">
        <v>202</v>
      </c>
      <c r="C74" s="103" t="s">
        <v>1866</v>
      </c>
      <c r="D74" s="20" t="s">
        <v>1867</v>
      </c>
      <c r="E74" s="25"/>
      <c r="F74" s="21"/>
      <c r="G74" s="22"/>
      <c r="H74" s="3"/>
      <c r="I74" s="23">
        <v>49.9</v>
      </c>
      <c r="J74" s="23">
        <v>40.9</v>
      </c>
      <c r="K74" s="24">
        <f t="shared" si="0"/>
        <v>0</v>
      </c>
      <c r="L74" s="98" t="s">
        <v>511</v>
      </c>
      <c r="M74" s="78"/>
    </row>
    <row r="75" spans="2:13">
      <c r="B75" s="123" t="s">
        <v>248</v>
      </c>
      <c r="C75" s="103" t="s">
        <v>249</v>
      </c>
      <c r="D75" s="20" t="s">
        <v>250</v>
      </c>
      <c r="E75" s="131" t="s">
        <v>1891</v>
      </c>
      <c r="F75" s="21"/>
      <c r="G75" s="22"/>
      <c r="H75" s="3"/>
      <c r="I75" s="23">
        <v>1990</v>
      </c>
      <c r="J75" s="23">
        <v>1631.1475409836066</v>
      </c>
      <c r="K75" s="24">
        <f t="shared" si="0"/>
        <v>0</v>
      </c>
      <c r="L75" s="98" t="s">
        <v>511</v>
      </c>
      <c r="M75" s="78"/>
    </row>
    <row r="76" spans="2:13">
      <c r="B76" s="123" t="s">
        <v>248</v>
      </c>
      <c r="C76" s="103" t="s">
        <v>251</v>
      </c>
      <c r="D76" s="20" t="s">
        <v>252</v>
      </c>
      <c r="E76" s="131" t="s">
        <v>1891</v>
      </c>
      <c r="F76" s="21"/>
      <c r="G76" s="22"/>
      <c r="H76" s="3"/>
      <c r="I76" s="23">
        <v>2550</v>
      </c>
      <c r="J76" s="23">
        <v>2090.1639344262294</v>
      </c>
      <c r="K76" s="24">
        <f t="shared" si="0"/>
        <v>0</v>
      </c>
      <c r="L76" s="98" t="s">
        <v>511</v>
      </c>
      <c r="M76" s="78"/>
    </row>
    <row r="77" spans="2:13">
      <c r="B77" s="123" t="s">
        <v>248</v>
      </c>
      <c r="C77" s="103" t="s">
        <v>253</v>
      </c>
      <c r="D77" s="20" t="s">
        <v>254</v>
      </c>
      <c r="E77" s="131" t="s">
        <v>1891</v>
      </c>
      <c r="F77" s="21"/>
      <c r="G77" s="22"/>
      <c r="H77" s="3"/>
      <c r="I77" s="23">
        <v>3650</v>
      </c>
      <c r="J77" s="23">
        <v>2991.8032786885246</v>
      </c>
      <c r="K77" s="24">
        <f t="shared" si="0"/>
        <v>0</v>
      </c>
      <c r="L77" s="98" t="s">
        <v>511</v>
      </c>
      <c r="M77" s="78"/>
    </row>
    <row r="78" spans="2:13" ht="24">
      <c r="B78" s="123" t="s">
        <v>248</v>
      </c>
      <c r="C78" s="103" t="s">
        <v>2017</v>
      </c>
      <c r="D78" s="20" t="s">
        <v>2018</v>
      </c>
      <c r="E78" s="131" t="s">
        <v>2019</v>
      </c>
      <c r="F78" s="21"/>
      <c r="G78" s="22"/>
      <c r="H78" s="3"/>
      <c r="I78" s="23">
        <v>1220</v>
      </c>
      <c r="J78" s="23">
        <v>1000</v>
      </c>
      <c r="K78" s="24">
        <f t="shared" si="0"/>
        <v>0</v>
      </c>
      <c r="L78" s="98"/>
      <c r="M78" s="78"/>
    </row>
    <row r="79" spans="2:13" ht="84">
      <c r="B79" s="123" t="s">
        <v>248</v>
      </c>
      <c r="C79" s="103" t="s">
        <v>1889</v>
      </c>
      <c r="D79" s="20" t="s">
        <v>1890</v>
      </c>
      <c r="E79" s="131" t="s">
        <v>1893</v>
      </c>
      <c r="F79" s="21"/>
      <c r="G79" s="22"/>
      <c r="H79" s="3"/>
      <c r="I79" s="129" t="s">
        <v>1414</v>
      </c>
      <c r="J79" s="129" t="s">
        <v>1414</v>
      </c>
      <c r="K79" s="129" t="s">
        <v>1414</v>
      </c>
      <c r="L79" s="98" t="s">
        <v>511</v>
      </c>
      <c r="M79" s="78"/>
    </row>
    <row r="80" spans="2:13">
      <c r="B80" s="123" t="s">
        <v>248</v>
      </c>
      <c r="C80" s="103" t="s">
        <v>1894</v>
      </c>
      <c r="D80" s="20" t="s">
        <v>1892</v>
      </c>
      <c r="E80" s="131" t="s">
        <v>2020</v>
      </c>
      <c r="F80" s="21"/>
      <c r="G80" s="22"/>
      <c r="H80" s="3"/>
      <c r="I80" s="129" t="s">
        <v>1414</v>
      </c>
      <c r="J80" s="129" t="s">
        <v>1414</v>
      </c>
      <c r="K80" s="129" t="s">
        <v>1414</v>
      </c>
      <c r="L80" s="98"/>
      <c r="M80" s="78"/>
    </row>
    <row r="81" spans="2:13" ht="24">
      <c r="B81" s="123" t="s">
        <v>248</v>
      </c>
      <c r="C81" s="103" t="s">
        <v>255</v>
      </c>
      <c r="D81" s="20" t="s">
        <v>256</v>
      </c>
      <c r="E81" s="25" t="s">
        <v>552</v>
      </c>
      <c r="F81" s="21"/>
      <c r="G81" s="22"/>
      <c r="H81" s="3"/>
      <c r="I81" s="23">
        <v>1451.8</v>
      </c>
      <c r="J81" s="23">
        <v>1190</v>
      </c>
      <c r="K81" s="24">
        <f t="shared" si="0"/>
        <v>0</v>
      </c>
      <c r="L81" s="98" t="s">
        <v>511</v>
      </c>
      <c r="M81" s="78"/>
    </row>
    <row r="82" spans="2:13" ht="24">
      <c r="B82" s="123" t="s">
        <v>248</v>
      </c>
      <c r="C82" s="103" t="s">
        <v>257</v>
      </c>
      <c r="D82" s="20" t="s">
        <v>258</v>
      </c>
      <c r="E82" s="25" t="s">
        <v>553</v>
      </c>
      <c r="F82" s="21"/>
      <c r="G82" s="22"/>
      <c r="H82" s="3"/>
      <c r="I82" s="23">
        <v>59.78</v>
      </c>
      <c r="J82" s="23">
        <v>49</v>
      </c>
      <c r="K82" s="24">
        <f t="shared" si="0"/>
        <v>0</v>
      </c>
      <c r="L82" s="98" t="s">
        <v>511</v>
      </c>
      <c r="M82" s="78"/>
    </row>
    <row r="83" spans="2:13" ht="36">
      <c r="B83" s="123" t="s">
        <v>248</v>
      </c>
      <c r="C83" s="103" t="s">
        <v>259</v>
      </c>
      <c r="D83" s="20" t="s">
        <v>260</v>
      </c>
      <c r="E83" s="25" t="s">
        <v>554</v>
      </c>
      <c r="F83" s="21"/>
      <c r="G83" s="22"/>
      <c r="H83" s="3"/>
      <c r="I83" s="23">
        <v>2110.6</v>
      </c>
      <c r="J83" s="23">
        <v>1730</v>
      </c>
      <c r="K83" s="24">
        <f t="shared" si="0"/>
        <v>0</v>
      </c>
      <c r="L83" s="98" t="s">
        <v>511</v>
      </c>
      <c r="M83" s="78"/>
    </row>
    <row r="84" spans="2:13" ht="24">
      <c r="B84" s="123" t="s">
        <v>248</v>
      </c>
      <c r="C84" s="103" t="s">
        <v>261</v>
      </c>
      <c r="D84" s="20" t="s">
        <v>262</v>
      </c>
      <c r="E84" s="25" t="s">
        <v>553</v>
      </c>
      <c r="F84" s="21"/>
      <c r="G84" s="22"/>
      <c r="H84" s="3"/>
      <c r="I84" s="23">
        <v>122</v>
      </c>
      <c r="J84" s="23">
        <v>100</v>
      </c>
      <c r="K84" s="24">
        <f t="shared" si="0"/>
        <v>0</v>
      </c>
      <c r="L84" s="98" t="s">
        <v>511</v>
      </c>
      <c r="M84" s="78"/>
    </row>
    <row r="85" spans="2:13" ht="24">
      <c r="B85" s="123" t="s">
        <v>248</v>
      </c>
      <c r="C85" s="103" t="s">
        <v>263</v>
      </c>
      <c r="D85" s="20" t="s">
        <v>264</v>
      </c>
      <c r="E85" s="25" t="s">
        <v>555</v>
      </c>
      <c r="F85" s="21"/>
      <c r="G85" s="22"/>
      <c r="H85" s="3"/>
      <c r="I85" s="23">
        <v>3538</v>
      </c>
      <c r="J85" s="23">
        <v>2900</v>
      </c>
      <c r="K85" s="24">
        <f t="shared" si="0"/>
        <v>0</v>
      </c>
      <c r="L85" s="98" t="s">
        <v>511</v>
      </c>
      <c r="M85" s="78"/>
    </row>
    <row r="86" spans="2:13">
      <c r="B86" s="123" t="s">
        <v>248</v>
      </c>
      <c r="C86" s="103" t="s">
        <v>265</v>
      </c>
      <c r="D86" s="20" t="s">
        <v>1905</v>
      </c>
      <c r="E86" s="131" t="s">
        <v>1868</v>
      </c>
      <c r="F86" s="21"/>
      <c r="G86" s="22"/>
      <c r="H86" s="3"/>
      <c r="I86" s="23">
        <v>364.78</v>
      </c>
      <c r="J86" s="23">
        <v>299</v>
      </c>
      <c r="K86" s="24">
        <f t="shared" ref="K86:K158" si="3">I86*H86</f>
        <v>0</v>
      </c>
      <c r="L86" s="98" t="s">
        <v>511</v>
      </c>
      <c r="M86" s="78"/>
    </row>
    <row r="87" spans="2:13" ht="24">
      <c r="B87" s="123" t="s">
        <v>248</v>
      </c>
      <c r="C87" s="103" t="s">
        <v>266</v>
      </c>
      <c r="D87" s="20" t="s">
        <v>267</v>
      </c>
      <c r="E87" s="25" t="s">
        <v>556</v>
      </c>
      <c r="F87" s="21"/>
      <c r="G87" s="22"/>
      <c r="H87" s="3"/>
      <c r="I87" s="23">
        <v>109.8</v>
      </c>
      <c r="J87" s="23">
        <v>90</v>
      </c>
      <c r="K87" s="24">
        <f t="shared" si="3"/>
        <v>0</v>
      </c>
      <c r="L87" s="98" t="s">
        <v>511</v>
      </c>
      <c r="M87" s="78"/>
    </row>
    <row r="88" spans="2:13">
      <c r="B88" s="123" t="s">
        <v>248</v>
      </c>
      <c r="C88" s="103" t="s">
        <v>1938</v>
      </c>
      <c r="D88" s="20" t="s">
        <v>1939</v>
      </c>
      <c r="E88" s="25"/>
      <c r="F88" s="21"/>
      <c r="G88" s="22"/>
      <c r="H88" s="3"/>
      <c r="I88" s="23">
        <v>1857.45</v>
      </c>
      <c r="J88" s="23">
        <v>1522.5</v>
      </c>
      <c r="K88" s="24">
        <f t="shared" si="3"/>
        <v>0</v>
      </c>
      <c r="L88" s="98" t="s">
        <v>511</v>
      </c>
      <c r="M88" s="78"/>
    </row>
    <row r="89" spans="2:13">
      <c r="B89" s="123" t="s">
        <v>248</v>
      </c>
      <c r="C89" s="103" t="s">
        <v>1940</v>
      </c>
      <c r="D89" s="20" t="s">
        <v>1941</v>
      </c>
      <c r="E89" s="25"/>
      <c r="F89" s="21"/>
      <c r="G89" s="22"/>
      <c r="H89" s="3"/>
      <c r="I89" s="23">
        <v>3019.5</v>
      </c>
      <c r="J89" s="23">
        <v>2475</v>
      </c>
      <c r="K89" s="24">
        <f t="shared" si="3"/>
        <v>0</v>
      </c>
      <c r="L89" s="98" t="s">
        <v>511</v>
      </c>
      <c r="M89" s="78"/>
    </row>
    <row r="90" spans="2:13" ht="48">
      <c r="B90" s="132" t="s">
        <v>1913</v>
      </c>
      <c r="C90" s="103" t="s">
        <v>446</v>
      </c>
      <c r="D90" s="20" t="s">
        <v>449</v>
      </c>
      <c r="E90" s="25" t="s">
        <v>450</v>
      </c>
      <c r="F90" s="21"/>
      <c r="G90" s="22"/>
      <c r="H90" s="3"/>
      <c r="I90" s="23">
        <v>449</v>
      </c>
      <c r="J90" s="23">
        <v>368.03278688524591</v>
      </c>
      <c r="K90" s="24">
        <f t="shared" si="3"/>
        <v>0</v>
      </c>
      <c r="L90" s="98" t="s">
        <v>511</v>
      </c>
      <c r="M90" s="78"/>
    </row>
    <row r="91" spans="2:13" ht="96">
      <c r="B91" s="132" t="s">
        <v>1913</v>
      </c>
      <c r="C91" s="103" t="s">
        <v>447</v>
      </c>
      <c r="D91" s="20" t="s">
        <v>451</v>
      </c>
      <c r="E91" s="25" t="s">
        <v>452</v>
      </c>
      <c r="F91" s="21"/>
      <c r="G91" s="22"/>
      <c r="H91" s="3"/>
      <c r="I91" s="23">
        <v>699</v>
      </c>
      <c r="J91" s="23">
        <v>572.95081967213116</v>
      </c>
      <c r="K91" s="24">
        <f t="shared" si="3"/>
        <v>0</v>
      </c>
      <c r="L91" s="98" t="s">
        <v>511</v>
      </c>
      <c r="M91" s="78"/>
    </row>
    <row r="92" spans="2:13" ht="48">
      <c r="B92" s="132" t="s">
        <v>1913</v>
      </c>
      <c r="C92" s="103" t="s">
        <v>448</v>
      </c>
      <c r="D92" s="20" t="s">
        <v>453</v>
      </c>
      <c r="E92" s="25" t="s">
        <v>454</v>
      </c>
      <c r="F92" s="21"/>
      <c r="G92" s="22"/>
      <c r="H92" s="3"/>
      <c r="I92" s="23">
        <v>249</v>
      </c>
      <c r="J92" s="23">
        <v>204.09836065573771</v>
      </c>
      <c r="K92" s="24">
        <f t="shared" si="3"/>
        <v>0</v>
      </c>
      <c r="L92" s="98" t="s">
        <v>511</v>
      </c>
      <c r="M92" s="78"/>
    </row>
    <row r="93" spans="2:13" ht="24">
      <c r="B93" s="123" t="s">
        <v>268</v>
      </c>
      <c r="C93" s="103" t="s">
        <v>269</v>
      </c>
      <c r="D93" s="20" t="s">
        <v>270</v>
      </c>
      <c r="E93" s="25" t="s">
        <v>557</v>
      </c>
      <c r="F93" s="21"/>
      <c r="G93" s="22"/>
      <c r="H93" s="3"/>
      <c r="I93" s="23">
        <v>529</v>
      </c>
      <c r="J93" s="23">
        <v>433.61</v>
      </c>
      <c r="K93" s="24">
        <f t="shared" si="3"/>
        <v>0</v>
      </c>
      <c r="L93" s="98" t="s">
        <v>511</v>
      </c>
      <c r="M93" s="78"/>
    </row>
    <row r="94" spans="2:13">
      <c r="B94" s="123" t="s">
        <v>268</v>
      </c>
      <c r="C94" s="103" t="s">
        <v>505</v>
      </c>
      <c r="D94" s="20" t="s">
        <v>271</v>
      </c>
      <c r="E94" s="25" t="s">
        <v>558</v>
      </c>
      <c r="F94" s="21"/>
      <c r="G94" s="22"/>
      <c r="H94" s="3"/>
      <c r="I94" s="23">
        <v>250</v>
      </c>
      <c r="J94" s="23">
        <v>204.92</v>
      </c>
      <c r="K94" s="24">
        <f t="shared" si="3"/>
        <v>0</v>
      </c>
      <c r="L94" s="98" t="s">
        <v>511</v>
      </c>
      <c r="M94" s="78"/>
    </row>
    <row r="95" spans="2:13" ht="24">
      <c r="B95" s="123" t="s">
        <v>268</v>
      </c>
      <c r="C95" s="103" t="s">
        <v>272</v>
      </c>
      <c r="D95" s="20" t="s">
        <v>273</v>
      </c>
      <c r="E95" s="25" t="s">
        <v>559</v>
      </c>
      <c r="F95" s="21"/>
      <c r="G95" s="22"/>
      <c r="H95" s="3"/>
      <c r="I95" s="23">
        <v>379</v>
      </c>
      <c r="J95" s="23">
        <v>310.66000000000003</v>
      </c>
      <c r="K95" s="24">
        <f t="shared" si="3"/>
        <v>0</v>
      </c>
      <c r="L95" s="98" t="s">
        <v>511</v>
      </c>
      <c r="M95" s="78"/>
    </row>
    <row r="96" spans="2:13" ht="24">
      <c r="B96" s="123" t="s">
        <v>268</v>
      </c>
      <c r="C96" s="103" t="s">
        <v>506</v>
      </c>
      <c r="D96" s="20" t="s">
        <v>274</v>
      </c>
      <c r="E96" s="25" t="s">
        <v>560</v>
      </c>
      <c r="F96" s="21"/>
      <c r="G96" s="22"/>
      <c r="H96" s="3"/>
      <c r="I96" s="23">
        <v>250</v>
      </c>
      <c r="J96" s="23">
        <v>204.92</v>
      </c>
      <c r="K96" s="24">
        <f t="shared" si="3"/>
        <v>0</v>
      </c>
      <c r="L96" s="98" t="s">
        <v>511</v>
      </c>
      <c r="M96" s="78"/>
    </row>
    <row r="97" spans="2:13" ht="24">
      <c r="B97" s="123" t="s">
        <v>268</v>
      </c>
      <c r="C97" s="103" t="s">
        <v>275</v>
      </c>
      <c r="D97" s="20" t="s">
        <v>276</v>
      </c>
      <c r="E97" s="25" t="s">
        <v>561</v>
      </c>
      <c r="F97" s="21"/>
      <c r="G97" s="22"/>
      <c r="H97" s="3"/>
      <c r="I97" s="23">
        <v>239</v>
      </c>
      <c r="J97" s="23">
        <v>195.9</v>
      </c>
      <c r="K97" s="24">
        <f t="shared" si="3"/>
        <v>0</v>
      </c>
      <c r="L97" s="98" t="s">
        <v>511</v>
      </c>
      <c r="M97" s="78"/>
    </row>
    <row r="98" spans="2:13">
      <c r="B98" s="123" t="s">
        <v>268</v>
      </c>
      <c r="C98" s="103" t="s">
        <v>507</v>
      </c>
      <c r="D98" s="20" t="s">
        <v>277</v>
      </c>
      <c r="E98" s="25" t="s">
        <v>562</v>
      </c>
      <c r="F98" s="21"/>
      <c r="G98" s="22"/>
      <c r="H98" s="3"/>
      <c r="I98" s="23">
        <v>250</v>
      </c>
      <c r="J98" s="23">
        <v>204.92</v>
      </c>
      <c r="K98" s="24">
        <f t="shared" si="3"/>
        <v>0</v>
      </c>
      <c r="L98" s="98" t="s">
        <v>511</v>
      </c>
      <c r="M98" s="78"/>
    </row>
    <row r="99" spans="2:13" ht="24">
      <c r="B99" s="123" t="s">
        <v>268</v>
      </c>
      <c r="C99" s="103" t="s">
        <v>278</v>
      </c>
      <c r="D99" s="20" t="s">
        <v>279</v>
      </c>
      <c r="E99" s="25" t="s">
        <v>563</v>
      </c>
      <c r="F99" s="21"/>
      <c r="G99" s="22"/>
      <c r="H99" s="3"/>
      <c r="I99" s="23">
        <v>239</v>
      </c>
      <c r="J99" s="23">
        <v>195.9</v>
      </c>
      <c r="K99" s="24">
        <f t="shared" si="3"/>
        <v>0</v>
      </c>
      <c r="L99" s="98" t="s">
        <v>511</v>
      </c>
      <c r="M99" s="78"/>
    </row>
    <row r="100" spans="2:13" ht="24">
      <c r="B100" s="123" t="s">
        <v>268</v>
      </c>
      <c r="C100" s="103" t="s">
        <v>508</v>
      </c>
      <c r="D100" s="20" t="s">
        <v>280</v>
      </c>
      <c r="E100" s="25" t="s">
        <v>564</v>
      </c>
      <c r="F100" s="21"/>
      <c r="G100" s="22"/>
      <c r="H100" s="3"/>
      <c r="I100" s="23">
        <v>250</v>
      </c>
      <c r="J100" s="23">
        <v>204.92</v>
      </c>
      <c r="K100" s="24">
        <f t="shared" si="3"/>
        <v>0</v>
      </c>
      <c r="L100" s="98" t="s">
        <v>511</v>
      </c>
      <c r="M100" s="78"/>
    </row>
    <row r="101" spans="2:13" ht="132">
      <c r="B101" s="123" t="s">
        <v>268</v>
      </c>
      <c r="C101" s="103" t="s">
        <v>1880</v>
      </c>
      <c r="D101" s="20" t="s">
        <v>1881</v>
      </c>
      <c r="E101" s="131" t="s">
        <v>1882</v>
      </c>
      <c r="F101" s="21"/>
      <c r="G101" s="22"/>
      <c r="H101" s="3"/>
      <c r="I101" s="23">
        <v>729</v>
      </c>
      <c r="J101" s="23">
        <v>597.54</v>
      </c>
      <c r="K101" s="24">
        <f t="shared" si="3"/>
        <v>0</v>
      </c>
      <c r="L101" s="98" t="s">
        <v>511</v>
      </c>
      <c r="M101" s="78"/>
    </row>
    <row r="102" spans="2:13" ht="27" customHeight="1">
      <c r="B102" s="132" t="s">
        <v>268</v>
      </c>
      <c r="C102" s="103" t="s">
        <v>1918</v>
      </c>
      <c r="D102" s="20" t="s">
        <v>1919</v>
      </c>
      <c r="E102" s="131" t="s">
        <v>1920</v>
      </c>
      <c r="F102" s="21"/>
      <c r="G102" s="22"/>
      <c r="H102" s="3"/>
      <c r="I102" s="23">
        <v>449</v>
      </c>
      <c r="J102" s="23">
        <v>368.03</v>
      </c>
      <c r="K102" s="24">
        <f t="shared" si="3"/>
        <v>0</v>
      </c>
      <c r="L102" s="98"/>
      <c r="M102" s="78"/>
    </row>
    <row r="103" spans="2:13" ht="24">
      <c r="B103" s="132" t="s">
        <v>268</v>
      </c>
      <c r="C103" s="103" t="s">
        <v>1883</v>
      </c>
      <c r="D103" s="20" t="s">
        <v>1884</v>
      </c>
      <c r="E103" s="131" t="s">
        <v>1885</v>
      </c>
      <c r="F103" s="21"/>
      <c r="G103" s="22"/>
      <c r="H103" s="3"/>
      <c r="I103" s="23">
        <v>299</v>
      </c>
      <c r="J103" s="23">
        <v>245.08</v>
      </c>
      <c r="K103" s="24">
        <f t="shared" si="3"/>
        <v>0</v>
      </c>
      <c r="L103" s="98" t="s">
        <v>511</v>
      </c>
      <c r="M103" s="78"/>
    </row>
    <row r="104" spans="2:13" ht="48">
      <c r="B104" s="123" t="s">
        <v>281</v>
      </c>
      <c r="C104" s="103" t="s">
        <v>282</v>
      </c>
      <c r="D104" s="20" t="s">
        <v>283</v>
      </c>
      <c r="E104" s="25" t="s">
        <v>565</v>
      </c>
      <c r="F104" s="21"/>
      <c r="G104" s="22"/>
      <c r="H104" s="3"/>
      <c r="I104" s="23">
        <v>59</v>
      </c>
      <c r="J104" s="23">
        <v>48.36</v>
      </c>
      <c r="K104" s="24">
        <f t="shared" si="3"/>
        <v>0</v>
      </c>
      <c r="L104" s="98" t="s">
        <v>511</v>
      </c>
      <c r="M104" s="78"/>
    </row>
    <row r="105" spans="2:13" ht="36">
      <c r="B105" s="123" t="s">
        <v>281</v>
      </c>
      <c r="C105" s="103" t="s">
        <v>284</v>
      </c>
      <c r="D105" s="20" t="s">
        <v>285</v>
      </c>
      <c r="E105" s="25" t="s">
        <v>566</v>
      </c>
      <c r="F105" s="21"/>
      <c r="G105" s="22"/>
      <c r="H105" s="3"/>
      <c r="I105" s="23">
        <v>59</v>
      </c>
      <c r="J105" s="23">
        <v>48.36</v>
      </c>
      <c r="K105" s="24">
        <f t="shared" si="3"/>
        <v>0</v>
      </c>
      <c r="L105" s="98" t="s">
        <v>511</v>
      </c>
      <c r="M105" s="78"/>
    </row>
    <row r="106" spans="2:13" ht="29">
      <c r="B106" s="123" t="s">
        <v>281</v>
      </c>
      <c r="C106" s="103" t="s">
        <v>286</v>
      </c>
      <c r="D106" s="20" t="s">
        <v>287</v>
      </c>
      <c r="E106" s="25" t="s">
        <v>567</v>
      </c>
      <c r="F106" s="21"/>
      <c r="G106" s="22"/>
      <c r="H106" s="3"/>
      <c r="I106" s="23">
        <v>129</v>
      </c>
      <c r="J106" s="23">
        <v>105.74</v>
      </c>
      <c r="K106" s="24">
        <f t="shared" si="3"/>
        <v>0</v>
      </c>
      <c r="L106" s="98" t="s">
        <v>511</v>
      </c>
      <c r="M106" s="78"/>
    </row>
    <row r="107" spans="2:13">
      <c r="B107" s="123" t="s">
        <v>281</v>
      </c>
      <c r="C107" s="103" t="s">
        <v>509</v>
      </c>
      <c r="D107" s="20" t="s">
        <v>510</v>
      </c>
      <c r="E107" s="25"/>
      <c r="F107" s="21"/>
      <c r="G107" s="22"/>
      <c r="H107" s="3"/>
      <c r="I107" s="23">
        <v>250</v>
      </c>
      <c r="J107" s="23">
        <v>204.92</v>
      </c>
      <c r="K107" s="24">
        <f t="shared" si="3"/>
        <v>0</v>
      </c>
      <c r="L107" s="98" t="s">
        <v>511</v>
      </c>
      <c r="M107" s="78"/>
    </row>
    <row r="108" spans="2:13" ht="29">
      <c r="B108" s="123" t="s">
        <v>281</v>
      </c>
      <c r="C108" s="103" t="s">
        <v>288</v>
      </c>
      <c r="D108" s="20" t="s">
        <v>289</v>
      </c>
      <c r="E108" s="25" t="s">
        <v>568</v>
      </c>
      <c r="F108" s="21"/>
      <c r="G108" s="22"/>
      <c r="H108" s="3"/>
      <c r="I108" s="23">
        <v>139</v>
      </c>
      <c r="J108" s="23">
        <v>113.93</v>
      </c>
      <c r="K108" s="24">
        <f t="shared" si="3"/>
        <v>0</v>
      </c>
      <c r="L108" s="98" t="s">
        <v>511</v>
      </c>
      <c r="M108" s="78"/>
    </row>
    <row r="109" spans="2:13" ht="29">
      <c r="B109" s="123" t="s">
        <v>281</v>
      </c>
      <c r="C109" s="103" t="s">
        <v>290</v>
      </c>
      <c r="D109" s="20" t="s">
        <v>291</v>
      </c>
      <c r="E109" s="25" t="s">
        <v>569</v>
      </c>
      <c r="F109" s="21"/>
      <c r="G109" s="22"/>
      <c r="H109" s="3"/>
      <c r="I109" s="23">
        <v>139</v>
      </c>
      <c r="J109" s="23">
        <v>113.93</v>
      </c>
      <c r="K109" s="24">
        <f t="shared" si="3"/>
        <v>0</v>
      </c>
      <c r="L109" s="98" t="s">
        <v>511</v>
      </c>
      <c r="M109" s="78"/>
    </row>
    <row r="110" spans="2:13" ht="25" customHeight="1">
      <c r="B110" s="123" t="s">
        <v>281</v>
      </c>
      <c r="C110" s="103" t="s">
        <v>1965</v>
      </c>
      <c r="D110" s="20" t="s">
        <v>1967</v>
      </c>
      <c r="E110" s="25" t="s">
        <v>1966</v>
      </c>
      <c r="F110" s="21"/>
      <c r="G110" s="22"/>
      <c r="H110" s="3"/>
      <c r="I110" s="23">
        <v>85.399999999999991</v>
      </c>
      <c r="J110" s="23">
        <v>70</v>
      </c>
      <c r="K110" s="24">
        <f t="shared" si="3"/>
        <v>0</v>
      </c>
      <c r="L110" s="98"/>
      <c r="M110" s="78"/>
    </row>
    <row r="111" spans="2:13" ht="36">
      <c r="B111" s="123" t="s">
        <v>281</v>
      </c>
      <c r="C111" s="103" t="s">
        <v>292</v>
      </c>
      <c r="D111" s="20" t="s">
        <v>293</v>
      </c>
      <c r="E111" s="25" t="s">
        <v>294</v>
      </c>
      <c r="F111" s="21"/>
      <c r="G111" s="22"/>
      <c r="H111" s="3"/>
      <c r="I111" s="23">
        <v>730</v>
      </c>
      <c r="J111" s="23">
        <v>598.36</v>
      </c>
      <c r="K111" s="24">
        <f t="shared" si="3"/>
        <v>0</v>
      </c>
      <c r="L111" s="98" t="s">
        <v>511</v>
      </c>
      <c r="M111" s="78"/>
    </row>
    <row r="112" spans="2:13" ht="48">
      <c r="B112" s="132" t="s">
        <v>281</v>
      </c>
      <c r="C112" s="103" t="s">
        <v>1886</v>
      </c>
      <c r="D112" s="20" t="s">
        <v>1887</v>
      </c>
      <c r="E112" s="131" t="s">
        <v>1888</v>
      </c>
      <c r="F112" s="21"/>
      <c r="G112" s="22"/>
      <c r="H112" s="3"/>
      <c r="I112" s="23">
        <v>2439</v>
      </c>
      <c r="J112" s="23">
        <v>1999.18</v>
      </c>
      <c r="K112" s="24">
        <f t="shared" si="3"/>
        <v>0</v>
      </c>
      <c r="L112" s="98" t="s">
        <v>511</v>
      </c>
      <c r="M112" s="78"/>
    </row>
    <row r="113" spans="2:13" ht="96">
      <c r="B113" s="123" t="s">
        <v>281</v>
      </c>
      <c r="C113" s="103" t="s">
        <v>295</v>
      </c>
      <c r="D113" s="20" t="s">
        <v>296</v>
      </c>
      <c r="E113" s="25" t="s">
        <v>570</v>
      </c>
      <c r="F113" s="21"/>
      <c r="G113" s="22"/>
      <c r="H113" s="3"/>
      <c r="I113" s="23">
        <v>399</v>
      </c>
      <c r="J113" s="23">
        <v>327.05</v>
      </c>
      <c r="K113" s="24">
        <f t="shared" si="3"/>
        <v>0</v>
      </c>
      <c r="L113" s="98" t="s">
        <v>511</v>
      </c>
      <c r="M113" s="78"/>
    </row>
    <row r="114" spans="2:13" ht="36">
      <c r="B114" s="123" t="s">
        <v>281</v>
      </c>
      <c r="C114" s="103" t="s">
        <v>297</v>
      </c>
      <c r="D114" s="20" t="s">
        <v>298</v>
      </c>
      <c r="E114" s="25" t="s">
        <v>571</v>
      </c>
      <c r="F114" s="21"/>
      <c r="G114" s="22"/>
      <c r="H114" s="3"/>
      <c r="I114" s="23">
        <v>409</v>
      </c>
      <c r="J114" s="23">
        <v>335.25</v>
      </c>
      <c r="K114" s="24">
        <f t="shared" si="3"/>
        <v>0</v>
      </c>
      <c r="L114" s="98" t="s">
        <v>511</v>
      </c>
      <c r="M114" s="78"/>
    </row>
    <row r="115" spans="2:13" ht="36">
      <c r="B115" s="123" t="s">
        <v>281</v>
      </c>
      <c r="C115" s="103" t="s">
        <v>299</v>
      </c>
      <c r="D115" s="20" t="s">
        <v>300</v>
      </c>
      <c r="E115" s="25" t="s">
        <v>572</v>
      </c>
      <c r="F115" s="21"/>
      <c r="G115" s="22"/>
      <c r="H115" s="3"/>
      <c r="I115" s="23">
        <v>990</v>
      </c>
      <c r="J115" s="23">
        <v>811.48</v>
      </c>
      <c r="K115" s="24">
        <f t="shared" si="3"/>
        <v>0</v>
      </c>
      <c r="L115" s="98" t="s">
        <v>511</v>
      </c>
      <c r="M115" s="78"/>
    </row>
    <row r="116" spans="2:13" ht="36">
      <c r="B116" s="123" t="s">
        <v>281</v>
      </c>
      <c r="C116" s="103" t="s">
        <v>301</v>
      </c>
      <c r="D116" s="20" t="s">
        <v>302</v>
      </c>
      <c r="E116" s="25" t="s">
        <v>573</v>
      </c>
      <c r="F116" s="21"/>
      <c r="G116" s="22"/>
      <c r="H116" s="3"/>
      <c r="I116" s="23">
        <v>429</v>
      </c>
      <c r="J116" s="23">
        <v>351.64</v>
      </c>
      <c r="K116" s="24">
        <f t="shared" si="3"/>
        <v>0</v>
      </c>
      <c r="L116" s="98" t="s">
        <v>511</v>
      </c>
      <c r="M116" s="78"/>
    </row>
    <row r="117" spans="2:13" ht="24">
      <c r="B117" s="123" t="s">
        <v>281</v>
      </c>
      <c r="C117" s="103" t="s">
        <v>303</v>
      </c>
      <c r="D117" s="20" t="s">
        <v>304</v>
      </c>
      <c r="E117" s="25" t="s">
        <v>574</v>
      </c>
      <c r="F117" s="21"/>
      <c r="G117" s="22"/>
      <c r="H117" s="3"/>
      <c r="I117" s="23">
        <v>249</v>
      </c>
      <c r="J117" s="23">
        <v>204.1</v>
      </c>
      <c r="K117" s="24">
        <f t="shared" si="3"/>
        <v>0</v>
      </c>
      <c r="L117" s="98" t="s">
        <v>511</v>
      </c>
      <c r="M117" s="78"/>
    </row>
    <row r="118" spans="2:13" ht="48">
      <c r="B118" s="123" t="s">
        <v>281</v>
      </c>
      <c r="C118" s="103" t="s">
        <v>1863</v>
      </c>
      <c r="D118" s="20" t="s">
        <v>1864</v>
      </c>
      <c r="E118" s="25" t="s">
        <v>1865</v>
      </c>
      <c r="F118" s="21"/>
      <c r="G118" s="22"/>
      <c r="H118" s="3"/>
      <c r="I118" s="23">
        <v>729</v>
      </c>
      <c r="J118" s="23">
        <v>597.54</v>
      </c>
      <c r="K118" s="24">
        <f t="shared" si="3"/>
        <v>0</v>
      </c>
      <c r="L118" s="98" t="s">
        <v>511</v>
      </c>
      <c r="M118" s="78"/>
    </row>
    <row r="119" spans="2:13" ht="36">
      <c r="B119" s="123" t="s">
        <v>281</v>
      </c>
      <c r="C119" s="103" t="s">
        <v>305</v>
      </c>
      <c r="D119" s="20" t="s">
        <v>306</v>
      </c>
      <c r="E119" s="25" t="s">
        <v>575</v>
      </c>
      <c r="F119" s="21"/>
      <c r="G119" s="22"/>
      <c r="H119" s="3"/>
      <c r="I119" s="23">
        <v>359</v>
      </c>
      <c r="J119" s="23">
        <v>294.26</v>
      </c>
      <c r="K119" s="24">
        <f t="shared" si="3"/>
        <v>0</v>
      </c>
      <c r="L119" s="98" t="s">
        <v>511</v>
      </c>
      <c r="M119" s="78"/>
    </row>
    <row r="120" spans="2:13">
      <c r="B120" s="123" t="s">
        <v>281</v>
      </c>
      <c r="C120" s="103" t="s">
        <v>307</v>
      </c>
      <c r="D120" s="20" t="s">
        <v>308</v>
      </c>
      <c r="E120" s="93"/>
      <c r="F120" s="21"/>
      <c r="G120" s="22"/>
      <c r="H120" s="3"/>
      <c r="I120" s="23">
        <v>259</v>
      </c>
      <c r="J120" s="23">
        <v>212.3</v>
      </c>
      <c r="K120" s="24">
        <f t="shared" si="3"/>
        <v>0</v>
      </c>
      <c r="L120" s="98" t="s">
        <v>511</v>
      </c>
      <c r="M120" s="78"/>
    </row>
    <row r="121" spans="2:13" ht="24">
      <c r="B121" s="123" t="s">
        <v>281</v>
      </c>
      <c r="C121" s="103" t="s">
        <v>455</v>
      </c>
      <c r="D121" s="20" t="s">
        <v>456</v>
      </c>
      <c r="E121" s="25" t="s">
        <v>576</v>
      </c>
      <c r="F121" s="21"/>
      <c r="G121" s="22"/>
      <c r="H121" s="3"/>
      <c r="I121" s="23">
        <v>499</v>
      </c>
      <c r="J121" s="23">
        <v>409.01639344262298</v>
      </c>
      <c r="K121" s="24">
        <f t="shared" si="3"/>
        <v>0</v>
      </c>
      <c r="L121" s="98" t="s">
        <v>511</v>
      </c>
      <c r="M121" s="78"/>
    </row>
    <row r="122" spans="2:13" ht="29">
      <c r="B122" s="123" t="s">
        <v>281</v>
      </c>
      <c r="C122" s="103" t="s">
        <v>457</v>
      </c>
      <c r="D122" s="20" t="s">
        <v>458</v>
      </c>
      <c r="E122" s="25" t="s">
        <v>577</v>
      </c>
      <c r="F122" s="21"/>
      <c r="G122" s="22"/>
      <c r="H122" s="3"/>
      <c r="I122" s="23">
        <v>155</v>
      </c>
      <c r="J122" s="23">
        <v>127.04918032786885</v>
      </c>
      <c r="K122" s="24">
        <f t="shared" si="3"/>
        <v>0</v>
      </c>
      <c r="L122" s="98" t="s">
        <v>511</v>
      </c>
      <c r="M122" s="78"/>
    </row>
    <row r="123" spans="2:13" ht="24">
      <c r="B123" s="123" t="s">
        <v>281</v>
      </c>
      <c r="C123" s="103" t="s">
        <v>459</v>
      </c>
      <c r="D123" s="20" t="s">
        <v>460</v>
      </c>
      <c r="E123" s="25" t="s">
        <v>578</v>
      </c>
      <c r="F123" s="21"/>
      <c r="G123" s="22"/>
      <c r="H123" s="3"/>
      <c r="I123" s="23">
        <v>279</v>
      </c>
      <c r="J123" s="23">
        <v>228.68852459016395</v>
      </c>
      <c r="K123" s="24">
        <f t="shared" si="3"/>
        <v>0</v>
      </c>
      <c r="L123" s="98" t="s">
        <v>511</v>
      </c>
      <c r="M123" s="78"/>
    </row>
    <row r="124" spans="2:13" ht="24">
      <c r="B124" s="123" t="s">
        <v>281</v>
      </c>
      <c r="C124" s="103" t="s">
        <v>461</v>
      </c>
      <c r="D124" s="20" t="s">
        <v>462</v>
      </c>
      <c r="E124" s="25" t="s">
        <v>578</v>
      </c>
      <c r="F124" s="21"/>
      <c r="G124" s="22"/>
      <c r="H124" s="3"/>
      <c r="I124" s="23">
        <v>239</v>
      </c>
      <c r="J124" s="23">
        <v>195.90163934426229</v>
      </c>
      <c r="K124" s="24">
        <f t="shared" si="3"/>
        <v>0</v>
      </c>
      <c r="L124" s="98" t="s">
        <v>511</v>
      </c>
      <c r="M124" s="78"/>
    </row>
    <row r="125" spans="2:13">
      <c r="B125" s="123" t="s">
        <v>281</v>
      </c>
      <c r="C125" s="103" t="s">
        <v>463</v>
      </c>
      <c r="D125" s="20" t="s">
        <v>464</v>
      </c>
      <c r="E125" s="25" t="s">
        <v>579</v>
      </c>
      <c r="F125" s="21"/>
      <c r="G125" s="22"/>
      <c r="H125" s="3"/>
      <c r="I125" s="23">
        <v>45</v>
      </c>
      <c r="J125" s="23">
        <v>36.885245901639344</v>
      </c>
      <c r="K125" s="24">
        <f t="shared" si="3"/>
        <v>0</v>
      </c>
      <c r="L125" s="98" t="s">
        <v>511</v>
      </c>
      <c r="M125" s="78"/>
    </row>
    <row r="126" spans="2:13" ht="48">
      <c r="B126" s="123" t="s">
        <v>281</v>
      </c>
      <c r="C126" s="103" t="s">
        <v>465</v>
      </c>
      <c r="D126" s="20" t="s">
        <v>466</v>
      </c>
      <c r="E126" s="25" t="s">
        <v>580</v>
      </c>
      <c r="F126" s="21"/>
      <c r="G126" s="22"/>
      <c r="H126" s="3"/>
      <c r="I126" s="23">
        <v>29</v>
      </c>
      <c r="J126" s="23">
        <v>23.770491803278688</v>
      </c>
      <c r="K126" s="24">
        <f t="shared" si="3"/>
        <v>0</v>
      </c>
      <c r="L126" s="98" t="s">
        <v>511</v>
      </c>
      <c r="M126" s="78"/>
    </row>
    <row r="127" spans="2:13" ht="36">
      <c r="B127" s="123" t="s">
        <v>281</v>
      </c>
      <c r="C127" s="103" t="s">
        <v>467</v>
      </c>
      <c r="D127" s="20" t="s">
        <v>468</v>
      </c>
      <c r="E127" s="94" t="s">
        <v>581</v>
      </c>
      <c r="F127" s="21"/>
      <c r="G127" s="22"/>
      <c r="H127" s="3"/>
      <c r="I127" s="23">
        <v>109</v>
      </c>
      <c r="J127" s="23">
        <v>89.344262295081975</v>
      </c>
      <c r="K127" s="24">
        <f t="shared" si="3"/>
        <v>0</v>
      </c>
      <c r="L127" s="98" t="s">
        <v>511</v>
      </c>
      <c r="M127" s="78"/>
    </row>
    <row r="128" spans="2:13" ht="24">
      <c r="B128" s="123" t="s">
        <v>281</v>
      </c>
      <c r="C128" s="103" t="s">
        <v>469</v>
      </c>
      <c r="D128" s="20" t="s">
        <v>470</v>
      </c>
      <c r="E128" s="25" t="s">
        <v>582</v>
      </c>
      <c r="F128" s="21"/>
      <c r="G128" s="22"/>
      <c r="H128" s="3"/>
      <c r="I128" s="23">
        <v>369</v>
      </c>
      <c r="J128" s="23">
        <v>302.45901639344265</v>
      </c>
      <c r="K128" s="24">
        <f t="shared" si="3"/>
        <v>0</v>
      </c>
      <c r="L128" s="98" t="s">
        <v>511</v>
      </c>
      <c r="M128" s="78"/>
    </row>
    <row r="129" spans="2:13" ht="60">
      <c r="B129" s="219" t="s">
        <v>281</v>
      </c>
      <c r="C129" s="220" t="s">
        <v>2164</v>
      </c>
      <c r="D129" s="212" t="s">
        <v>2165</v>
      </c>
      <c r="E129" s="221" t="s">
        <v>2166</v>
      </c>
      <c r="F129" s="213"/>
      <c r="G129" s="214"/>
      <c r="H129" s="210"/>
      <c r="I129" s="215">
        <v>5717.0420000000004</v>
      </c>
      <c r="J129" s="215">
        <v>4686.1000000000004</v>
      </c>
      <c r="K129" s="216">
        <f t="shared" si="3"/>
        <v>0</v>
      </c>
      <c r="L129" s="218"/>
      <c r="M129" s="217"/>
    </row>
    <row r="130" spans="2:13" ht="84">
      <c r="B130" s="132" t="s">
        <v>1869</v>
      </c>
      <c r="C130" s="103" t="s">
        <v>1870</v>
      </c>
      <c r="D130" s="20" t="s">
        <v>1873</v>
      </c>
      <c r="E130" s="25" t="s">
        <v>1876</v>
      </c>
      <c r="F130" s="21"/>
      <c r="G130" s="22"/>
      <c r="H130" s="3"/>
      <c r="I130" s="23">
        <v>849</v>
      </c>
      <c r="J130" s="23">
        <v>695.9</v>
      </c>
      <c r="K130" s="24">
        <f t="shared" si="3"/>
        <v>0</v>
      </c>
      <c r="L130" s="98" t="s">
        <v>511</v>
      </c>
      <c r="M130" s="78"/>
    </row>
    <row r="131" spans="2:13" ht="72">
      <c r="B131" s="132" t="s">
        <v>1869</v>
      </c>
      <c r="C131" s="103" t="s">
        <v>1871</v>
      </c>
      <c r="D131" s="20" t="s">
        <v>1874</v>
      </c>
      <c r="E131" s="25" t="s">
        <v>1877</v>
      </c>
      <c r="F131" s="21"/>
      <c r="G131" s="22"/>
      <c r="H131" s="3"/>
      <c r="I131" s="23">
        <v>169.9</v>
      </c>
      <c r="J131" s="23">
        <v>139.26</v>
      </c>
      <c r="K131" s="24">
        <f t="shared" si="3"/>
        <v>0</v>
      </c>
      <c r="L131" s="98" t="s">
        <v>511</v>
      </c>
      <c r="M131" s="78"/>
    </row>
    <row r="132" spans="2:13" ht="72">
      <c r="B132" s="132" t="s">
        <v>1869</v>
      </c>
      <c r="C132" s="103" t="s">
        <v>1906</v>
      </c>
      <c r="D132" s="20" t="s">
        <v>1907</v>
      </c>
      <c r="E132" s="131" t="s">
        <v>1908</v>
      </c>
      <c r="F132" s="21"/>
      <c r="G132" s="22"/>
      <c r="H132" s="3"/>
      <c r="I132" s="23">
        <v>469</v>
      </c>
      <c r="J132" s="23">
        <v>384.43</v>
      </c>
      <c r="K132" s="24">
        <f t="shared" ref="K132" si="4">I132*H132</f>
        <v>0</v>
      </c>
      <c r="L132" s="98" t="s">
        <v>511</v>
      </c>
      <c r="M132" s="78"/>
    </row>
    <row r="133" spans="2:13" ht="84">
      <c r="B133" s="132" t="s">
        <v>1869</v>
      </c>
      <c r="C133" s="103" t="s">
        <v>1872</v>
      </c>
      <c r="D133" s="20" t="s">
        <v>1875</v>
      </c>
      <c r="E133" s="25" t="s">
        <v>1878</v>
      </c>
      <c r="F133" s="21"/>
      <c r="G133" s="22"/>
      <c r="H133" s="3"/>
      <c r="I133" s="23">
        <v>279.89999999999998</v>
      </c>
      <c r="J133" s="23">
        <v>229.43</v>
      </c>
      <c r="K133" s="24">
        <f t="shared" si="3"/>
        <v>0</v>
      </c>
      <c r="L133" s="98" t="s">
        <v>511</v>
      </c>
      <c r="M133" s="78"/>
    </row>
    <row r="134" spans="2:13">
      <c r="B134" s="123" t="s">
        <v>471</v>
      </c>
      <c r="C134" s="103" t="s">
        <v>472</v>
      </c>
      <c r="D134" s="20" t="s">
        <v>473</v>
      </c>
      <c r="E134" s="95" t="s">
        <v>583</v>
      </c>
      <c r="F134" s="21"/>
      <c r="G134" s="22"/>
      <c r="H134" s="3"/>
      <c r="I134" s="23">
        <v>54.9</v>
      </c>
      <c r="J134" s="23">
        <v>45</v>
      </c>
      <c r="K134" s="24">
        <f t="shared" si="3"/>
        <v>0</v>
      </c>
      <c r="L134" s="98" t="s">
        <v>511</v>
      </c>
      <c r="M134" s="78"/>
    </row>
    <row r="135" spans="2:13">
      <c r="B135" s="123" t="s">
        <v>471</v>
      </c>
      <c r="C135" s="103" t="s">
        <v>474</v>
      </c>
      <c r="D135" s="20" t="s">
        <v>475</v>
      </c>
      <c r="E135" s="95" t="s">
        <v>583</v>
      </c>
      <c r="F135" s="21"/>
      <c r="G135" s="22"/>
      <c r="H135" s="3"/>
      <c r="I135" s="23">
        <v>79.900000000000006</v>
      </c>
      <c r="J135" s="23">
        <v>65.491803278688536</v>
      </c>
      <c r="K135" s="24">
        <f t="shared" si="3"/>
        <v>0</v>
      </c>
      <c r="L135" s="98" t="s">
        <v>511</v>
      </c>
      <c r="M135" s="78"/>
    </row>
    <row r="136" spans="2:13">
      <c r="B136" s="123" t="s">
        <v>471</v>
      </c>
      <c r="C136" s="103" t="s">
        <v>476</v>
      </c>
      <c r="D136" s="20" t="s">
        <v>477</v>
      </c>
      <c r="E136" s="95" t="s">
        <v>583</v>
      </c>
      <c r="F136" s="21"/>
      <c r="G136" s="22"/>
      <c r="H136" s="3"/>
      <c r="I136" s="23">
        <v>139.9</v>
      </c>
      <c r="J136" s="23">
        <v>114.67213114754099</v>
      </c>
      <c r="K136" s="24">
        <f t="shared" si="3"/>
        <v>0</v>
      </c>
      <c r="L136" s="98" t="s">
        <v>511</v>
      </c>
      <c r="M136" s="78"/>
    </row>
    <row r="137" spans="2:13">
      <c r="B137" s="123" t="s">
        <v>471</v>
      </c>
      <c r="C137" s="103" t="s">
        <v>478</v>
      </c>
      <c r="D137" s="20" t="s">
        <v>479</v>
      </c>
      <c r="E137" s="95" t="s">
        <v>583</v>
      </c>
      <c r="F137" s="21"/>
      <c r="G137" s="22"/>
      <c r="H137" s="3"/>
      <c r="I137" s="23">
        <v>279.89999999999998</v>
      </c>
      <c r="J137" s="23">
        <v>229.42622950819671</v>
      </c>
      <c r="K137" s="24">
        <f t="shared" si="3"/>
        <v>0</v>
      </c>
      <c r="L137" s="98" t="s">
        <v>511</v>
      </c>
      <c r="M137" s="78"/>
    </row>
    <row r="138" spans="2:13" ht="24">
      <c r="B138" s="123" t="s">
        <v>480</v>
      </c>
      <c r="C138" s="103" t="s">
        <v>481</v>
      </c>
      <c r="D138" s="20" t="s">
        <v>482</v>
      </c>
      <c r="E138" s="25" t="s">
        <v>584</v>
      </c>
      <c r="F138" s="21"/>
      <c r="G138" s="22"/>
      <c r="H138" s="3"/>
      <c r="I138" s="23">
        <v>589</v>
      </c>
      <c r="J138" s="23">
        <v>482.78688524590166</v>
      </c>
      <c r="K138" s="24">
        <f t="shared" si="3"/>
        <v>0</v>
      </c>
      <c r="L138" s="98" t="s">
        <v>511</v>
      </c>
      <c r="M138" s="78"/>
    </row>
    <row r="139" spans="2:13" ht="29">
      <c r="B139" s="123" t="s">
        <v>480</v>
      </c>
      <c r="C139" s="103" t="s">
        <v>483</v>
      </c>
      <c r="D139" s="20" t="s">
        <v>484</v>
      </c>
      <c r="E139" s="96" t="s">
        <v>585</v>
      </c>
      <c r="F139" s="21"/>
      <c r="G139" s="22"/>
      <c r="H139" s="3"/>
      <c r="I139" s="23">
        <v>3499</v>
      </c>
      <c r="J139" s="23">
        <v>2868.032786885246</v>
      </c>
      <c r="K139" s="24">
        <f t="shared" si="3"/>
        <v>0</v>
      </c>
      <c r="L139" s="98" t="s">
        <v>511</v>
      </c>
      <c r="M139" s="78"/>
    </row>
    <row r="140" spans="2:13" ht="48">
      <c r="B140" s="123" t="s">
        <v>480</v>
      </c>
      <c r="C140" s="103" t="s">
        <v>485</v>
      </c>
      <c r="D140" s="20" t="s">
        <v>486</v>
      </c>
      <c r="E140" s="25" t="s">
        <v>586</v>
      </c>
      <c r="F140" s="21"/>
      <c r="G140" s="22"/>
      <c r="H140" s="3"/>
      <c r="I140" s="23">
        <v>779</v>
      </c>
      <c r="J140" s="23">
        <v>638.52459016393448</v>
      </c>
      <c r="K140" s="24">
        <f t="shared" si="3"/>
        <v>0</v>
      </c>
      <c r="L140" s="98" t="s">
        <v>511</v>
      </c>
      <c r="M140" s="78"/>
    </row>
    <row r="141" spans="2:13">
      <c r="B141" s="123" t="s">
        <v>480</v>
      </c>
      <c r="C141" s="103" t="s">
        <v>487</v>
      </c>
      <c r="D141" s="20" t="s">
        <v>488</v>
      </c>
      <c r="E141" s="25" t="s">
        <v>587</v>
      </c>
      <c r="F141" s="21"/>
      <c r="G141" s="22"/>
      <c r="H141" s="3"/>
      <c r="I141" s="23">
        <v>4649</v>
      </c>
      <c r="J141" s="23">
        <v>3810.655737704918</v>
      </c>
      <c r="K141" s="24">
        <f t="shared" si="3"/>
        <v>0</v>
      </c>
      <c r="L141" s="98" t="s">
        <v>511</v>
      </c>
      <c r="M141" s="78"/>
    </row>
    <row r="142" spans="2:13" ht="60">
      <c r="B142" s="123" t="s">
        <v>480</v>
      </c>
      <c r="C142" s="103" t="s">
        <v>598</v>
      </c>
      <c r="D142" s="20" t="s">
        <v>599</v>
      </c>
      <c r="E142" s="131" t="s">
        <v>1771</v>
      </c>
      <c r="F142" s="21"/>
      <c r="G142" s="22"/>
      <c r="H142" s="3"/>
      <c r="I142" s="23">
        <v>5499</v>
      </c>
      <c r="J142" s="23">
        <v>4507.377049180328</v>
      </c>
      <c r="K142" s="24">
        <f t="shared" si="3"/>
        <v>0</v>
      </c>
      <c r="L142" s="98" t="s">
        <v>511</v>
      </c>
      <c r="M142" s="78"/>
    </row>
    <row r="143" spans="2:13" ht="60">
      <c r="B143" s="123" t="s">
        <v>480</v>
      </c>
      <c r="C143" s="103" t="s">
        <v>600</v>
      </c>
      <c r="D143" s="20" t="s">
        <v>601</v>
      </c>
      <c r="E143" s="131" t="s">
        <v>1771</v>
      </c>
      <c r="F143" s="21"/>
      <c r="G143" s="22"/>
      <c r="H143" s="3"/>
      <c r="I143" s="23">
        <v>2949</v>
      </c>
      <c r="J143" s="23">
        <v>2417.2131147540986</v>
      </c>
      <c r="K143" s="24">
        <f t="shared" si="3"/>
        <v>0</v>
      </c>
      <c r="L143" s="98" t="s">
        <v>511</v>
      </c>
      <c r="M143" s="78"/>
    </row>
    <row r="144" spans="2:13" ht="108">
      <c r="B144" s="123" t="s">
        <v>480</v>
      </c>
      <c r="C144" s="103" t="s">
        <v>602</v>
      </c>
      <c r="D144" s="20" t="s">
        <v>603</v>
      </c>
      <c r="E144" s="131" t="s">
        <v>1772</v>
      </c>
      <c r="F144" s="21"/>
      <c r="G144" s="22"/>
      <c r="H144" s="3"/>
      <c r="I144" s="23">
        <v>2199</v>
      </c>
      <c r="J144" s="23">
        <v>1802.4590163934427</v>
      </c>
      <c r="K144" s="24">
        <f t="shared" si="3"/>
        <v>0</v>
      </c>
      <c r="L144" s="98" t="s">
        <v>511</v>
      </c>
      <c r="M144" s="78"/>
    </row>
    <row r="145" spans="2:13" ht="36">
      <c r="B145" s="123" t="s">
        <v>489</v>
      </c>
      <c r="C145" s="103" t="s">
        <v>490</v>
      </c>
      <c r="D145" s="20" t="s">
        <v>491</v>
      </c>
      <c r="E145" s="25" t="s">
        <v>588</v>
      </c>
      <c r="F145" s="21"/>
      <c r="G145" s="22"/>
      <c r="H145" s="3"/>
      <c r="I145" s="23">
        <v>1399</v>
      </c>
      <c r="J145" s="23">
        <v>1146.7213114754099</v>
      </c>
      <c r="K145" s="24">
        <f t="shared" si="3"/>
        <v>0</v>
      </c>
      <c r="L145" s="98" t="s">
        <v>511</v>
      </c>
      <c r="M145" s="78"/>
    </row>
    <row r="146" spans="2:13" ht="36">
      <c r="B146" s="123" t="s">
        <v>489</v>
      </c>
      <c r="C146" s="103" t="s">
        <v>492</v>
      </c>
      <c r="D146" s="20" t="s">
        <v>493</v>
      </c>
      <c r="E146" s="25" t="s">
        <v>589</v>
      </c>
      <c r="F146" s="21"/>
      <c r="G146" s="22"/>
      <c r="H146" s="3"/>
      <c r="I146" s="23">
        <v>4699</v>
      </c>
      <c r="J146" s="23">
        <v>3851.6393442622953</v>
      </c>
      <c r="K146" s="24">
        <f t="shared" si="3"/>
        <v>0</v>
      </c>
      <c r="L146" s="98" t="s">
        <v>511</v>
      </c>
      <c r="M146" s="78"/>
    </row>
    <row r="147" spans="2:13">
      <c r="B147" s="123" t="s">
        <v>309</v>
      </c>
      <c r="C147" s="103" t="s">
        <v>310</v>
      </c>
      <c r="D147" s="20" t="s">
        <v>311</v>
      </c>
      <c r="E147" s="25" t="s">
        <v>312</v>
      </c>
      <c r="F147" s="21"/>
      <c r="G147" s="22"/>
      <c r="H147" s="3"/>
      <c r="I147" s="23">
        <v>439</v>
      </c>
      <c r="J147" s="23">
        <v>359.84</v>
      </c>
      <c r="K147" s="24">
        <f t="shared" si="3"/>
        <v>0</v>
      </c>
      <c r="L147" s="98" t="s">
        <v>511</v>
      </c>
      <c r="M147" s="78"/>
    </row>
    <row r="148" spans="2:13">
      <c r="B148" s="123" t="s">
        <v>309</v>
      </c>
      <c r="C148" s="103" t="s">
        <v>313</v>
      </c>
      <c r="D148" s="20" t="s">
        <v>314</v>
      </c>
      <c r="E148" s="25" t="s">
        <v>315</v>
      </c>
      <c r="F148" s="21"/>
      <c r="G148" s="22"/>
      <c r="H148" s="3"/>
      <c r="I148" s="23">
        <v>639</v>
      </c>
      <c r="J148" s="23">
        <v>523.77</v>
      </c>
      <c r="K148" s="24">
        <f t="shared" si="3"/>
        <v>0</v>
      </c>
      <c r="L148" s="98" t="s">
        <v>511</v>
      </c>
      <c r="M148" s="78"/>
    </row>
    <row r="149" spans="2:13" ht="24">
      <c r="B149" s="123" t="s">
        <v>309</v>
      </c>
      <c r="C149" s="103" t="s">
        <v>316</v>
      </c>
      <c r="D149" s="20" t="s">
        <v>317</v>
      </c>
      <c r="E149" s="25" t="s">
        <v>590</v>
      </c>
      <c r="F149" s="21"/>
      <c r="G149" s="22"/>
      <c r="H149" s="3"/>
      <c r="I149" s="23">
        <v>29.9</v>
      </c>
      <c r="J149" s="23">
        <v>24.51</v>
      </c>
      <c r="K149" s="24">
        <f t="shared" si="3"/>
        <v>0</v>
      </c>
      <c r="L149" s="98" t="s">
        <v>511</v>
      </c>
      <c r="M149" s="78"/>
    </row>
    <row r="150" spans="2:13" ht="24">
      <c r="B150" s="123" t="s">
        <v>309</v>
      </c>
      <c r="C150" s="103" t="s">
        <v>318</v>
      </c>
      <c r="D150" s="20" t="s">
        <v>319</v>
      </c>
      <c r="E150" s="25" t="s">
        <v>591</v>
      </c>
      <c r="F150" s="21"/>
      <c r="G150" s="22"/>
      <c r="H150" s="3"/>
      <c r="I150" s="23">
        <v>119</v>
      </c>
      <c r="J150" s="23">
        <v>97.54</v>
      </c>
      <c r="K150" s="24">
        <f t="shared" si="3"/>
        <v>0</v>
      </c>
      <c r="L150" s="98" t="s">
        <v>511</v>
      </c>
      <c r="M150" s="78"/>
    </row>
    <row r="151" spans="2:13" ht="48">
      <c r="B151" s="123" t="s">
        <v>309</v>
      </c>
      <c r="C151" s="103" t="s">
        <v>320</v>
      </c>
      <c r="D151" s="20" t="s">
        <v>321</v>
      </c>
      <c r="E151" s="25" t="s">
        <v>592</v>
      </c>
      <c r="F151" s="21"/>
      <c r="G151" s="22"/>
      <c r="H151" s="3"/>
      <c r="I151" s="23">
        <v>79.989999999999995</v>
      </c>
      <c r="J151" s="23">
        <v>65.569999999999993</v>
      </c>
      <c r="K151" s="24">
        <f t="shared" si="3"/>
        <v>0</v>
      </c>
      <c r="L151" s="98" t="s">
        <v>511</v>
      </c>
      <c r="M151" s="78"/>
    </row>
    <row r="152" spans="2:13">
      <c r="B152" s="123" t="s">
        <v>309</v>
      </c>
      <c r="C152" s="103" t="s">
        <v>322</v>
      </c>
      <c r="D152" s="20" t="s">
        <v>323</v>
      </c>
      <c r="E152" s="25" t="s">
        <v>324</v>
      </c>
      <c r="F152" s="21"/>
      <c r="G152" s="22"/>
      <c r="H152" s="3"/>
      <c r="I152" s="23">
        <v>1229</v>
      </c>
      <c r="J152" s="23">
        <v>1002.18</v>
      </c>
      <c r="K152" s="24">
        <f t="shared" si="3"/>
        <v>0</v>
      </c>
      <c r="L152" s="98" t="s">
        <v>511</v>
      </c>
      <c r="M152" s="78"/>
    </row>
    <row r="153" spans="2:13">
      <c r="B153" s="123" t="s">
        <v>309</v>
      </c>
      <c r="C153" s="103" t="s">
        <v>501</v>
      </c>
      <c r="D153" s="20" t="s">
        <v>325</v>
      </c>
      <c r="E153" s="25" t="s">
        <v>326</v>
      </c>
      <c r="F153" s="21"/>
      <c r="G153" s="22"/>
      <c r="H153" s="3"/>
      <c r="I153" s="23">
        <v>1629</v>
      </c>
      <c r="J153" s="23">
        <v>1335.2459016393443</v>
      </c>
      <c r="K153" s="24">
        <f t="shared" si="3"/>
        <v>0</v>
      </c>
      <c r="L153" s="98" t="s">
        <v>511</v>
      </c>
      <c r="M153" s="78"/>
    </row>
    <row r="154" spans="2:13" ht="24">
      <c r="B154" s="123" t="s">
        <v>309</v>
      </c>
      <c r="C154" s="103" t="s">
        <v>327</v>
      </c>
      <c r="D154" s="20" t="s">
        <v>328</v>
      </c>
      <c r="E154" s="25" t="s">
        <v>329</v>
      </c>
      <c r="F154" s="21"/>
      <c r="G154" s="22"/>
      <c r="H154" s="3"/>
      <c r="I154" s="23">
        <v>1809</v>
      </c>
      <c r="J154" s="23">
        <v>1482.7868852459017</v>
      </c>
      <c r="K154" s="24">
        <f t="shared" si="3"/>
        <v>0</v>
      </c>
      <c r="L154" s="98" t="s">
        <v>511</v>
      </c>
      <c r="M154" s="78"/>
    </row>
    <row r="155" spans="2:13">
      <c r="B155" s="123" t="s">
        <v>309</v>
      </c>
      <c r="C155" s="103" t="s">
        <v>330</v>
      </c>
      <c r="D155" s="20" t="s">
        <v>331</v>
      </c>
      <c r="E155" s="25" t="s">
        <v>332</v>
      </c>
      <c r="F155" s="21"/>
      <c r="G155" s="22"/>
      <c r="H155" s="3"/>
      <c r="I155" s="23">
        <v>6.1</v>
      </c>
      <c r="J155" s="23">
        <v>5</v>
      </c>
      <c r="K155" s="24">
        <f t="shared" si="3"/>
        <v>0</v>
      </c>
      <c r="L155" s="98" t="s">
        <v>511</v>
      </c>
      <c r="M155" s="78"/>
    </row>
    <row r="156" spans="2:13" ht="48">
      <c r="B156" s="123" t="s">
        <v>309</v>
      </c>
      <c r="C156" s="103" t="s">
        <v>497</v>
      </c>
      <c r="D156" s="20" t="s">
        <v>498</v>
      </c>
      <c r="E156" s="25" t="s">
        <v>593</v>
      </c>
      <c r="F156" s="21"/>
      <c r="G156" s="22"/>
      <c r="H156" s="3"/>
      <c r="I156" s="23">
        <v>849</v>
      </c>
      <c r="J156" s="23">
        <v>695.90163934426232</v>
      </c>
      <c r="K156" s="24">
        <f t="shared" si="3"/>
        <v>0</v>
      </c>
      <c r="L156" s="98" t="s">
        <v>511</v>
      </c>
      <c r="M156" s="78"/>
    </row>
    <row r="157" spans="2:13" ht="36">
      <c r="B157" s="123" t="s">
        <v>309</v>
      </c>
      <c r="C157" s="103" t="s">
        <v>499</v>
      </c>
      <c r="D157" s="20" t="s">
        <v>500</v>
      </c>
      <c r="E157" s="25" t="s">
        <v>594</v>
      </c>
      <c r="F157" s="21"/>
      <c r="G157" s="22"/>
      <c r="H157" s="3"/>
      <c r="I157" s="23">
        <v>199</v>
      </c>
      <c r="J157" s="23">
        <v>163.11475409836066</v>
      </c>
      <c r="K157" s="24">
        <f t="shared" si="3"/>
        <v>0</v>
      </c>
      <c r="L157" s="98" t="s">
        <v>511</v>
      </c>
      <c r="M157" s="78"/>
    </row>
    <row r="158" spans="2:13" ht="24">
      <c r="B158" s="123"/>
      <c r="C158" s="103" t="s">
        <v>2014</v>
      </c>
      <c r="D158" s="20" t="s">
        <v>2015</v>
      </c>
      <c r="E158" s="131" t="s">
        <v>2016</v>
      </c>
      <c r="F158" s="21"/>
      <c r="G158" s="22"/>
      <c r="H158" s="3"/>
      <c r="I158" s="23">
        <v>263.52</v>
      </c>
      <c r="J158" s="23">
        <v>216</v>
      </c>
      <c r="K158" s="24">
        <f t="shared" si="3"/>
        <v>0</v>
      </c>
      <c r="L158" s="146"/>
      <c r="M158" s="78"/>
    </row>
    <row r="159" spans="2:13" ht="36">
      <c r="B159" s="123" t="s">
        <v>309</v>
      </c>
      <c r="C159" s="103" t="s">
        <v>333</v>
      </c>
      <c r="D159" s="20" t="s">
        <v>334</v>
      </c>
      <c r="E159" s="25" t="s">
        <v>595</v>
      </c>
      <c r="F159" s="21"/>
      <c r="G159" s="22"/>
      <c r="H159" s="3"/>
      <c r="I159" s="23">
        <v>291.58</v>
      </c>
      <c r="J159" s="23">
        <v>239</v>
      </c>
      <c r="K159" s="24">
        <f t="shared" ref="K159:K207" si="5">I159*H159</f>
        <v>0</v>
      </c>
      <c r="L159" s="98" t="s">
        <v>511</v>
      </c>
      <c r="M159" s="78"/>
    </row>
    <row r="160" spans="2:13" ht="36">
      <c r="B160" s="123" t="s">
        <v>309</v>
      </c>
      <c r="C160" s="103" t="s">
        <v>335</v>
      </c>
      <c r="D160" s="20" t="s">
        <v>336</v>
      </c>
      <c r="E160" s="25" t="s">
        <v>596</v>
      </c>
      <c r="F160" s="21"/>
      <c r="G160" s="22"/>
      <c r="H160" s="3"/>
      <c r="I160" s="23">
        <v>328.18</v>
      </c>
      <c r="J160" s="23">
        <v>269</v>
      </c>
      <c r="K160" s="24">
        <f t="shared" si="5"/>
        <v>0</v>
      </c>
      <c r="L160" s="98" t="s">
        <v>511</v>
      </c>
      <c r="M160" s="78"/>
    </row>
    <row r="161" spans="2:13" ht="24">
      <c r="B161" s="123" t="s">
        <v>309</v>
      </c>
      <c r="C161" s="103" t="s">
        <v>337</v>
      </c>
      <c r="D161" s="20" t="s">
        <v>338</v>
      </c>
      <c r="E161" s="25" t="s">
        <v>339</v>
      </c>
      <c r="F161" s="21"/>
      <c r="G161" s="22"/>
      <c r="H161" s="3"/>
      <c r="I161" s="23">
        <v>364.78</v>
      </c>
      <c r="J161" s="23">
        <v>299</v>
      </c>
      <c r="K161" s="24">
        <f t="shared" si="5"/>
        <v>0</v>
      </c>
      <c r="L161" s="98" t="s">
        <v>511</v>
      </c>
      <c r="M161" s="78"/>
    </row>
    <row r="162" spans="2:13">
      <c r="B162" s="123" t="s">
        <v>309</v>
      </c>
      <c r="C162" s="103" t="s">
        <v>340</v>
      </c>
      <c r="D162" s="20" t="s">
        <v>1969</v>
      </c>
      <c r="E162" s="131" t="s">
        <v>1971</v>
      </c>
      <c r="F162" s="21"/>
      <c r="G162" s="22"/>
      <c r="H162" s="3"/>
      <c r="I162" s="23">
        <v>629</v>
      </c>
      <c r="J162" s="23">
        <v>515.57000000000005</v>
      </c>
      <c r="K162" s="24">
        <f t="shared" si="5"/>
        <v>0</v>
      </c>
      <c r="L162" s="98" t="s">
        <v>511</v>
      </c>
      <c r="M162" s="78"/>
    </row>
    <row r="163" spans="2:13">
      <c r="B163" s="123" t="s">
        <v>309</v>
      </c>
      <c r="C163" s="103" t="s">
        <v>341</v>
      </c>
      <c r="D163" s="20" t="s">
        <v>1968</v>
      </c>
      <c r="E163" s="131" t="s">
        <v>1973</v>
      </c>
      <c r="F163" s="21"/>
      <c r="G163" s="22"/>
      <c r="H163" s="3"/>
      <c r="I163" s="23">
        <v>1043</v>
      </c>
      <c r="J163" s="23">
        <v>854.92</v>
      </c>
      <c r="K163" s="24">
        <f t="shared" si="5"/>
        <v>0</v>
      </c>
      <c r="L163" s="98" t="s">
        <v>511</v>
      </c>
      <c r="M163" s="78"/>
    </row>
    <row r="164" spans="2:13">
      <c r="B164" s="123" t="s">
        <v>309</v>
      </c>
      <c r="C164" s="103" t="s">
        <v>496</v>
      </c>
      <c r="D164" s="20" t="s">
        <v>1970</v>
      </c>
      <c r="E164" s="131" t="s">
        <v>1972</v>
      </c>
      <c r="F164" s="21"/>
      <c r="G164" s="22"/>
      <c r="H164" s="3"/>
      <c r="I164" s="23">
        <v>999</v>
      </c>
      <c r="J164" s="23">
        <v>818.85245901639348</v>
      </c>
      <c r="K164" s="24">
        <f>I164*H164</f>
        <v>0</v>
      </c>
      <c r="L164" s="98" t="s">
        <v>511</v>
      </c>
      <c r="M164" s="78"/>
    </row>
    <row r="165" spans="2:13" ht="17.25" customHeight="1">
      <c r="B165" s="123" t="s">
        <v>309</v>
      </c>
      <c r="C165" s="103" t="s">
        <v>1921</v>
      </c>
      <c r="D165" s="20" t="s">
        <v>1922</v>
      </c>
      <c r="E165" s="131" t="s">
        <v>1923</v>
      </c>
      <c r="F165" s="21"/>
      <c r="G165" s="22"/>
      <c r="H165" s="3"/>
      <c r="I165" s="23">
        <f>179.51*1.22</f>
        <v>219.00219999999999</v>
      </c>
      <c r="J165" s="23">
        <v>179.51</v>
      </c>
      <c r="K165" s="24">
        <f t="shared" si="5"/>
        <v>0</v>
      </c>
      <c r="L165" s="98"/>
      <c r="M165" s="78"/>
    </row>
    <row r="166" spans="2:13" ht="22.5" customHeight="1">
      <c r="B166" s="123" t="s">
        <v>309</v>
      </c>
      <c r="C166" s="103" t="s">
        <v>1962</v>
      </c>
      <c r="D166" s="20" t="s">
        <v>1964</v>
      </c>
      <c r="E166" s="131" t="s">
        <v>1963</v>
      </c>
      <c r="F166" s="21"/>
      <c r="G166" s="22"/>
      <c r="H166" s="3"/>
      <c r="I166" s="23">
        <v>23.2288</v>
      </c>
      <c r="J166" s="23">
        <v>19.04</v>
      </c>
      <c r="K166" s="24">
        <f t="shared" si="5"/>
        <v>0</v>
      </c>
      <c r="L166" s="98"/>
      <c r="M166" s="78"/>
    </row>
    <row r="167" spans="2:13" ht="17.25" customHeight="1">
      <c r="B167" s="123" t="s">
        <v>309</v>
      </c>
      <c r="C167" s="103" t="s">
        <v>1959</v>
      </c>
      <c r="D167" s="20" t="s">
        <v>1960</v>
      </c>
      <c r="E167" s="131" t="s">
        <v>1961</v>
      </c>
      <c r="F167" s="21"/>
      <c r="G167" s="22"/>
      <c r="H167" s="3"/>
      <c r="I167" s="23">
        <v>25.863999999999997</v>
      </c>
      <c r="J167" s="23">
        <v>21.2</v>
      </c>
      <c r="K167" s="24">
        <f t="shared" si="5"/>
        <v>0</v>
      </c>
      <c r="L167" s="98"/>
      <c r="M167" s="78"/>
    </row>
    <row r="168" spans="2:13" ht="17.25" customHeight="1">
      <c r="B168" s="123" t="s">
        <v>309</v>
      </c>
      <c r="C168" s="103" t="s">
        <v>1956</v>
      </c>
      <c r="D168" s="20" t="s">
        <v>1957</v>
      </c>
      <c r="E168" s="131" t="s">
        <v>1958</v>
      </c>
      <c r="F168" s="21"/>
      <c r="G168" s="22"/>
      <c r="H168" s="3"/>
      <c r="I168" s="23">
        <v>111.85</v>
      </c>
      <c r="J168" s="23">
        <v>91.68</v>
      </c>
      <c r="K168" s="24">
        <f t="shared" si="5"/>
        <v>0</v>
      </c>
      <c r="L168" s="98"/>
      <c r="M168" s="78"/>
    </row>
    <row r="169" spans="2:13">
      <c r="B169" s="123" t="s">
        <v>309</v>
      </c>
      <c r="C169" s="103" t="s">
        <v>384</v>
      </c>
      <c r="D169" s="20" t="s">
        <v>1895</v>
      </c>
      <c r="E169" s="131" t="s">
        <v>1879</v>
      </c>
      <c r="F169" s="21">
        <v>1</v>
      </c>
      <c r="G169" s="22">
        <v>1415.4</v>
      </c>
      <c r="H169" s="3"/>
      <c r="I169" s="23">
        <f>J169*22%+J169</f>
        <v>1726.788</v>
      </c>
      <c r="J169" s="23">
        <v>1415.4</v>
      </c>
      <c r="K169" s="24">
        <f t="shared" si="5"/>
        <v>0</v>
      </c>
      <c r="L169" s="98" t="s">
        <v>511</v>
      </c>
      <c r="M169" s="78"/>
    </row>
    <row r="170" spans="2:13">
      <c r="B170" s="123" t="s">
        <v>309</v>
      </c>
      <c r="C170" s="103" t="s">
        <v>1915</v>
      </c>
      <c r="D170" s="20" t="s">
        <v>1895</v>
      </c>
      <c r="E170" s="131" t="s">
        <v>1916</v>
      </c>
      <c r="F170" s="21"/>
      <c r="G170" s="22"/>
      <c r="H170" s="3"/>
      <c r="I170" s="23">
        <f>J170*22%+J170</f>
        <v>1207.8</v>
      </c>
      <c r="J170" s="23">
        <v>990</v>
      </c>
      <c r="K170" s="24">
        <f t="shared" si="5"/>
        <v>0</v>
      </c>
      <c r="L170" s="98"/>
      <c r="M170" s="78"/>
    </row>
    <row r="171" spans="2:13">
      <c r="B171" s="123" t="s">
        <v>309</v>
      </c>
      <c r="C171" s="103" t="s">
        <v>1896</v>
      </c>
      <c r="D171" s="20" t="s">
        <v>1897</v>
      </c>
      <c r="E171" s="131" t="s">
        <v>1898</v>
      </c>
      <c r="F171" s="21">
        <v>1</v>
      </c>
      <c r="G171" s="22">
        <v>1415.4</v>
      </c>
      <c r="H171" s="3"/>
      <c r="I171" s="23">
        <v>459</v>
      </c>
      <c r="J171" s="23">
        <v>376.23</v>
      </c>
      <c r="K171" s="24">
        <f t="shared" ref="K171" si="6">I171*H171</f>
        <v>0</v>
      </c>
      <c r="L171" s="98" t="s">
        <v>511</v>
      </c>
      <c r="M171" s="78"/>
    </row>
    <row r="172" spans="2:13" ht="144" customHeight="1">
      <c r="B172" s="123" t="s">
        <v>342</v>
      </c>
      <c r="C172" s="103" t="s">
        <v>604</v>
      </c>
      <c r="D172" s="20" t="s">
        <v>605</v>
      </c>
      <c r="E172" s="25" t="s">
        <v>606</v>
      </c>
      <c r="F172" s="21"/>
      <c r="G172" s="22"/>
      <c r="H172" s="3"/>
      <c r="I172" s="23">
        <v>500.00479999999993</v>
      </c>
      <c r="J172" s="23">
        <v>409.84</v>
      </c>
      <c r="K172" s="24">
        <f t="shared" si="5"/>
        <v>0</v>
      </c>
      <c r="L172" s="98" t="s">
        <v>511</v>
      </c>
      <c r="M172" s="78"/>
    </row>
    <row r="173" spans="2:13" ht="120" customHeight="1">
      <c r="B173" s="123" t="s">
        <v>342</v>
      </c>
      <c r="C173" s="103" t="s">
        <v>607</v>
      </c>
      <c r="D173" s="20" t="s">
        <v>608</v>
      </c>
      <c r="E173" s="25" t="s">
        <v>609</v>
      </c>
      <c r="F173" s="21"/>
      <c r="G173" s="22"/>
      <c r="H173" s="3"/>
      <c r="I173" s="23">
        <v>500.00479999999993</v>
      </c>
      <c r="J173" s="23">
        <v>409.84</v>
      </c>
      <c r="K173" s="24">
        <f t="shared" si="5"/>
        <v>0</v>
      </c>
      <c r="L173" s="98" t="s">
        <v>511</v>
      </c>
      <c r="M173" s="78"/>
    </row>
    <row r="174" spans="2:13" ht="108" customHeight="1">
      <c r="B174" s="123" t="s">
        <v>342</v>
      </c>
      <c r="C174" s="103" t="s">
        <v>610</v>
      </c>
      <c r="D174" s="20" t="s">
        <v>611</v>
      </c>
      <c r="E174" s="25" t="s">
        <v>612</v>
      </c>
      <c r="F174" s="21"/>
      <c r="G174" s="22"/>
      <c r="H174" s="3"/>
      <c r="I174" s="23">
        <v>500.00479999999993</v>
      </c>
      <c r="J174" s="23">
        <v>409.84</v>
      </c>
      <c r="K174" s="24">
        <f t="shared" si="5"/>
        <v>0</v>
      </c>
      <c r="L174" s="98" t="s">
        <v>511</v>
      </c>
      <c r="M174" s="78"/>
    </row>
    <row r="175" spans="2:13" ht="144">
      <c r="B175" s="123" t="s">
        <v>342</v>
      </c>
      <c r="C175" s="103" t="s">
        <v>613</v>
      </c>
      <c r="D175" s="20" t="s">
        <v>614</v>
      </c>
      <c r="E175" s="25" t="s">
        <v>615</v>
      </c>
      <c r="F175" s="21"/>
      <c r="G175" s="22"/>
      <c r="H175" s="3"/>
      <c r="I175" s="23">
        <v>500.00479999999993</v>
      </c>
      <c r="J175" s="23">
        <v>409.84</v>
      </c>
      <c r="K175" s="24">
        <f t="shared" si="5"/>
        <v>0</v>
      </c>
      <c r="L175" s="98" t="s">
        <v>511</v>
      </c>
      <c r="M175" s="78"/>
    </row>
    <row r="176" spans="2:13" ht="192">
      <c r="B176" s="123" t="s">
        <v>342</v>
      </c>
      <c r="C176" s="103" t="s">
        <v>616</v>
      </c>
      <c r="D176" s="20" t="s">
        <v>617</v>
      </c>
      <c r="E176" s="25" t="s">
        <v>618</v>
      </c>
      <c r="F176" s="21"/>
      <c r="G176" s="22"/>
      <c r="H176" s="3"/>
      <c r="I176" s="23">
        <v>699.99939999999992</v>
      </c>
      <c r="J176" s="23">
        <v>573.77</v>
      </c>
      <c r="K176" s="24">
        <f t="shared" si="5"/>
        <v>0</v>
      </c>
      <c r="L176" s="98" t="s">
        <v>511</v>
      </c>
      <c r="M176" s="78"/>
    </row>
    <row r="177" spans="2:13" ht="60">
      <c r="B177" s="123" t="s">
        <v>342</v>
      </c>
      <c r="C177" s="103">
        <v>9788859000969</v>
      </c>
      <c r="D177" s="20" t="s">
        <v>619</v>
      </c>
      <c r="E177" s="25" t="s">
        <v>620</v>
      </c>
      <c r="F177" s="21"/>
      <c r="G177" s="22"/>
      <c r="H177" s="3"/>
      <c r="I177" s="23">
        <v>159</v>
      </c>
      <c r="J177" s="23">
        <v>159</v>
      </c>
      <c r="K177" s="24">
        <f t="shared" si="5"/>
        <v>0</v>
      </c>
      <c r="L177" s="98" t="s">
        <v>511</v>
      </c>
      <c r="M177" s="78"/>
    </row>
    <row r="178" spans="2:13" ht="72">
      <c r="B178" s="123" t="s">
        <v>342</v>
      </c>
      <c r="C178" s="103">
        <v>9788859002581</v>
      </c>
      <c r="D178" s="20" t="s">
        <v>621</v>
      </c>
      <c r="E178" s="25" t="s">
        <v>622</v>
      </c>
      <c r="F178" s="21"/>
      <c r="G178" s="22"/>
      <c r="H178" s="3"/>
      <c r="I178" s="23">
        <v>159</v>
      </c>
      <c r="J178" s="23">
        <v>159</v>
      </c>
      <c r="K178" s="24">
        <f t="shared" si="5"/>
        <v>0</v>
      </c>
      <c r="L178" s="98" t="s">
        <v>511</v>
      </c>
      <c r="M178" s="78"/>
    </row>
    <row r="179" spans="2:13" ht="108">
      <c r="B179" s="123" t="s">
        <v>342</v>
      </c>
      <c r="C179" s="103" t="s">
        <v>623</v>
      </c>
      <c r="D179" s="20" t="s">
        <v>624</v>
      </c>
      <c r="E179" s="25" t="s">
        <v>625</v>
      </c>
      <c r="F179" s="21"/>
      <c r="G179" s="22"/>
      <c r="H179" s="3"/>
      <c r="I179" s="23">
        <v>500.00479999999993</v>
      </c>
      <c r="J179" s="23">
        <v>409.84</v>
      </c>
      <c r="K179" s="24">
        <f t="shared" si="5"/>
        <v>0</v>
      </c>
      <c r="L179" s="98" t="s">
        <v>511</v>
      </c>
      <c r="M179" s="78"/>
    </row>
    <row r="180" spans="2:13" ht="120">
      <c r="B180" s="123" t="s">
        <v>342</v>
      </c>
      <c r="C180" s="103" t="s">
        <v>626</v>
      </c>
      <c r="D180" s="20" t="s">
        <v>627</v>
      </c>
      <c r="E180" s="25" t="s">
        <v>628</v>
      </c>
      <c r="F180" s="21"/>
      <c r="G180" s="22"/>
      <c r="H180" s="3"/>
      <c r="I180" s="23">
        <v>500.00479999999993</v>
      </c>
      <c r="J180" s="23">
        <v>409.84</v>
      </c>
      <c r="K180" s="24">
        <f t="shared" si="5"/>
        <v>0</v>
      </c>
      <c r="L180" s="98" t="s">
        <v>511</v>
      </c>
      <c r="M180" s="78"/>
    </row>
    <row r="181" spans="2:13" ht="132">
      <c r="B181" s="123" t="s">
        <v>342</v>
      </c>
      <c r="C181" s="103" t="s">
        <v>629</v>
      </c>
      <c r="D181" s="20" t="s">
        <v>630</v>
      </c>
      <c r="E181" s="25" t="s">
        <v>631</v>
      </c>
      <c r="F181" s="21"/>
      <c r="G181" s="22"/>
      <c r="H181" s="3"/>
      <c r="I181" s="23">
        <v>500.00479999999993</v>
      </c>
      <c r="J181" s="23">
        <v>409.84</v>
      </c>
      <c r="K181" s="24">
        <f t="shared" si="5"/>
        <v>0</v>
      </c>
      <c r="L181" s="98" t="s">
        <v>511</v>
      </c>
      <c r="M181" s="78"/>
    </row>
    <row r="182" spans="2:13" ht="96">
      <c r="B182" s="123" t="s">
        <v>342</v>
      </c>
      <c r="C182" s="103" t="s">
        <v>632</v>
      </c>
      <c r="D182" s="20" t="s">
        <v>633</v>
      </c>
      <c r="E182" s="25" t="s">
        <v>634</v>
      </c>
      <c r="F182" s="21"/>
      <c r="G182" s="22"/>
      <c r="H182" s="3"/>
      <c r="I182" s="23">
        <v>500.00479999999993</v>
      </c>
      <c r="J182" s="23">
        <v>409.84</v>
      </c>
      <c r="K182" s="24">
        <f t="shared" si="5"/>
        <v>0</v>
      </c>
      <c r="L182" s="98" t="s">
        <v>511</v>
      </c>
      <c r="M182" s="78"/>
    </row>
    <row r="183" spans="2:13" ht="96">
      <c r="B183" s="123" t="s">
        <v>342</v>
      </c>
      <c r="C183" s="103" t="s">
        <v>635</v>
      </c>
      <c r="D183" s="20" t="s">
        <v>636</v>
      </c>
      <c r="E183" s="25" t="s">
        <v>634</v>
      </c>
      <c r="F183" s="21"/>
      <c r="G183" s="22"/>
      <c r="H183" s="3"/>
      <c r="I183" s="23">
        <v>500.00479999999993</v>
      </c>
      <c r="J183" s="23">
        <v>409.84</v>
      </c>
      <c r="K183" s="24">
        <f t="shared" si="5"/>
        <v>0</v>
      </c>
      <c r="L183" s="98" t="s">
        <v>511</v>
      </c>
      <c r="M183" s="78"/>
    </row>
    <row r="184" spans="2:13" ht="120">
      <c r="B184" s="123" t="s">
        <v>342</v>
      </c>
      <c r="C184" s="103" t="s">
        <v>637</v>
      </c>
      <c r="D184" s="20" t="s">
        <v>638</v>
      </c>
      <c r="E184" s="25" t="s">
        <v>639</v>
      </c>
      <c r="F184" s="21"/>
      <c r="G184" s="22"/>
      <c r="H184" s="3"/>
      <c r="I184" s="23">
        <v>500.00479999999993</v>
      </c>
      <c r="J184" s="23">
        <v>409.84</v>
      </c>
      <c r="K184" s="24">
        <f t="shared" si="5"/>
        <v>0</v>
      </c>
      <c r="L184" s="98" t="s">
        <v>511</v>
      </c>
      <c r="M184" s="78"/>
    </row>
    <row r="185" spans="2:13" ht="132">
      <c r="B185" s="123" t="s">
        <v>342</v>
      </c>
      <c r="C185" s="103" t="s">
        <v>640</v>
      </c>
      <c r="D185" s="20" t="s">
        <v>641</v>
      </c>
      <c r="E185" s="25" t="s">
        <v>642</v>
      </c>
      <c r="F185" s="21"/>
      <c r="G185" s="22"/>
      <c r="H185" s="3"/>
      <c r="I185" s="23">
        <v>500.00479999999993</v>
      </c>
      <c r="J185" s="23">
        <v>409.84</v>
      </c>
      <c r="K185" s="24">
        <f t="shared" si="5"/>
        <v>0</v>
      </c>
      <c r="L185" s="98" t="s">
        <v>511</v>
      </c>
      <c r="M185" s="78"/>
    </row>
    <row r="186" spans="2:13" ht="132">
      <c r="B186" s="123" t="s">
        <v>342</v>
      </c>
      <c r="C186" s="103" t="s">
        <v>643</v>
      </c>
      <c r="D186" s="20" t="s">
        <v>644</v>
      </c>
      <c r="E186" s="25" t="s">
        <v>645</v>
      </c>
      <c r="F186" s="21"/>
      <c r="G186" s="22"/>
      <c r="H186" s="3"/>
      <c r="I186" s="23">
        <v>500.00479999999993</v>
      </c>
      <c r="J186" s="23">
        <v>409.84</v>
      </c>
      <c r="K186" s="24">
        <f t="shared" si="5"/>
        <v>0</v>
      </c>
      <c r="L186" s="98" t="s">
        <v>511</v>
      </c>
      <c r="M186" s="78"/>
    </row>
    <row r="187" spans="2:13" ht="132">
      <c r="B187" s="123" t="s">
        <v>342</v>
      </c>
      <c r="C187" s="103" t="s">
        <v>646</v>
      </c>
      <c r="D187" s="20" t="s">
        <v>647</v>
      </c>
      <c r="E187" s="25" t="s">
        <v>648</v>
      </c>
      <c r="F187" s="21"/>
      <c r="G187" s="22"/>
      <c r="H187" s="3"/>
      <c r="I187" s="23">
        <v>550.00040000000001</v>
      </c>
      <c r="J187" s="23">
        <v>450.82</v>
      </c>
      <c r="K187" s="24">
        <f t="shared" si="5"/>
        <v>0</v>
      </c>
      <c r="L187" s="98" t="s">
        <v>511</v>
      </c>
      <c r="M187" s="78"/>
    </row>
    <row r="188" spans="2:13" ht="108">
      <c r="B188" s="123" t="s">
        <v>342</v>
      </c>
      <c r="C188" s="103" t="s">
        <v>649</v>
      </c>
      <c r="D188" s="20" t="s">
        <v>650</v>
      </c>
      <c r="E188" s="25" t="s">
        <v>651</v>
      </c>
      <c r="F188" s="21"/>
      <c r="G188" s="22"/>
      <c r="H188" s="3"/>
      <c r="I188" s="23">
        <v>500.00479999999993</v>
      </c>
      <c r="J188" s="23">
        <v>409.84</v>
      </c>
      <c r="K188" s="24">
        <f t="shared" si="5"/>
        <v>0</v>
      </c>
      <c r="L188" s="98" t="s">
        <v>511</v>
      </c>
      <c r="M188" s="78"/>
    </row>
    <row r="189" spans="2:13" ht="132">
      <c r="B189" s="123" t="s">
        <v>342</v>
      </c>
      <c r="C189" s="103" t="s">
        <v>652</v>
      </c>
      <c r="D189" s="20" t="s">
        <v>653</v>
      </c>
      <c r="E189" s="25" t="s">
        <v>654</v>
      </c>
      <c r="F189" s="21"/>
      <c r="G189" s="22"/>
      <c r="H189" s="3"/>
      <c r="I189" s="23">
        <v>500.00479999999993</v>
      </c>
      <c r="J189" s="23">
        <v>409.84</v>
      </c>
      <c r="K189" s="24">
        <f t="shared" si="5"/>
        <v>0</v>
      </c>
      <c r="L189" s="98" t="s">
        <v>511</v>
      </c>
      <c r="M189" s="78"/>
    </row>
    <row r="190" spans="2:13" ht="32.25" customHeight="1">
      <c r="B190" s="123" t="s">
        <v>342</v>
      </c>
      <c r="C190" s="103" t="s">
        <v>1917</v>
      </c>
      <c r="D190" s="20" t="s">
        <v>1930</v>
      </c>
      <c r="E190" s="131" t="s">
        <v>1924</v>
      </c>
      <c r="F190" s="21"/>
      <c r="G190" s="22"/>
      <c r="H190" s="3"/>
      <c r="I190" s="23">
        <v>840</v>
      </c>
      <c r="J190" s="23">
        <v>688.52499999999998</v>
      </c>
      <c r="K190" s="24">
        <f t="shared" si="5"/>
        <v>0</v>
      </c>
      <c r="L190" s="98" t="s">
        <v>511</v>
      </c>
      <c r="M190" s="78"/>
    </row>
    <row r="191" spans="2:13" ht="32.25" customHeight="1">
      <c r="B191" s="123" t="s">
        <v>342</v>
      </c>
      <c r="C191" s="103" t="s">
        <v>1935</v>
      </c>
      <c r="D191" s="20" t="s">
        <v>1929</v>
      </c>
      <c r="E191" s="131" t="s">
        <v>1925</v>
      </c>
      <c r="F191" s="21"/>
      <c r="G191" s="22"/>
      <c r="H191" s="3"/>
      <c r="I191" s="23">
        <v>1260</v>
      </c>
      <c r="J191" s="23">
        <v>1032.787</v>
      </c>
      <c r="K191" s="24">
        <f t="shared" si="5"/>
        <v>0</v>
      </c>
      <c r="L191" s="98" t="s">
        <v>511</v>
      </c>
      <c r="M191" s="78"/>
    </row>
    <row r="192" spans="2:13" ht="32.25" customHeight="1">
      <c r="B192" s="123" t="s">
        <v>342</v>
      </c>
      <c r="C192" s="103" t="s">
        <v>1936</v>
      </c>
      <c r="D192" s="20" t="s">
        <v>1927</v>
      </c>
      <c r="E192" s="131" t="s">
        <v>1926</v>
      </c>
      <c r="F192" s="21"/>
      <c r="G192" s="22"/>
      <c r="H192" s="3"/>
      <c r="I192" s="23">
        <v>560</v>
      </c>
      <c r="J192" s="23">
        <v>459.01499999999999</v>
      </c>
      <c r="K192" s="24">
        <f t="shared" si="5"/>
        <v>0</v>
      </c>
      <c r="L192" s="98" t="s">
        <v>511</v>
      </c>
      <c r="M192" s="78"/>
    </row>
    <row r="193" spans="2:13" ht="32.25" customHeight="1">
      <c r="B193" s="123" t="s">
        <v>342</v>
      </c>
      <c r="C193" s="103" t="s">
        <v>1937</v>
      </c>
      <c r="D193" s="20" t="s">
        <v>1928</v>
      </c>
      <c r="E193" s="131" t="s">
        <v>1931</v>
      </c>
      <c r="F193" s="21"/>
      <c r="G193" s="22"/>
      <c r="H193" s="3"/>
      <c r="I193" s="23">
        <v>161</v>
      </c>
      <c r="J193" s="23">
        <v>131.96700000000001</v>
      </c>
      <c r="K193" s="24">
        <f t="shared" si="5"/>
        <v>0</v>
      </c>
      <c r="L193" s="98" t="s">
        <v>511</v>
      </c>
      <c r="M193" s="78"/>
    </row>
    <row r="194" spans="2:13" ht="24">
      <c r="B194" s="123" t="s">
        <v>342</v>
      </c>
      <c r="C194" s="103" t="s">
        <v>343</v>
      </c>
      <c r="D194" s="20" t="s">
        <v>344</v>
      </c>
      <c r="E194" s="25" t="s">
        <v>597</v>
      </c>
      <c r="F194" s="21"/>
      <c r="G194" s="22"/>
      <c r="H194" s="3"/>
      <c r="I194" s="23">
        <v>915</v>
      </c>
      <c r="J194" s="23">
        <v>750</v>
      </c>
      <c r="K194" s="24">
        <f t="shared" si="5"/>
        <v>0</v>
      </c>
      <c r="L194" s="98" t="s">
        <v>511</v>
      </c>
      <c r="M194" s="78"/>
    </row>
    <row r="195" spans="2:13" ht="24">
      <c r="B195" s="123" t="s">
        <v>342</v>
      </c>
      <c r="C195" s="103" t="s">
        <v>345</v>
      </c>
      <c r="D195" s="20" t="s">
        <v>346</v>
      </c>
      <c r="E195" s="25" t="s">
        <v>597</v>
      </c>
      <c r="F195" s="21"/>
      <c r="G195" s="22"/>
      <c r="H195" s="3"/>
      <c r="I195" s="23">
        <v>1830</v>
      </c>
      <c r="J195" s="23">
        <v>1500</v>
      </c>
      <c r="K195" s="24">
        <f t="shared" si="5"/>
        <v>0</v>
      </c>
      <c r="L195" s="98" t="s">
        <v>511</v>
      </c>
      <c r="M195" s="78"/>
    </row>
    <row r="196" spans="2:13" ht="24">
      <c r="B196" s="123" t="s">
        <v>342</v>
      </c>
      <c r="C196" s="103" t="s">
        <v>347</v>
      </c>
      <c r="D196" s="20" t="s">
        <v>348</v>
      </c>
      <c r="E196" s="25" t="s">
        <v>597</v>
      </c>
      <c r="F196" s="21"/>
      <c r="G196" s="22"/>
      <c r="H196" s="3"/>
      <c r="I196" s="23">
        <v>2745</v>
      </c>
      <c r="J196" s="23">
        <v>2250</v>
      </c>
      <c r="K196" s="24">
        <f t="shared" si="5"/>
        <v>0</v>
      </c>
      <c r="L196" s="98" t="s">
        <v>511</v>
      </c>
      <c r="M196" s="78"/>
    </row>
    <row r="197" spans="2:13" ht="24">
      <c r="B197" s="123" t="s">
        <v>342</v>
      </c>
      <c r="C197" s="103" t="s">
        <v>349</v>
      </c>
      <c r="D197" s="20" t="s">
        <v>350</v>
      </c>
      <c r="E197" s="25" t="s">
        <v>597</v>
      </c>
      <c r="F197" s="21"/>
      <c r="G197" s="22"/>
      <c r="H197" s="3"/>
      <c r="I197" s="23">
        <v>1830</v>
      </c>
      <c r="J197" s="23">
        <v>1500</v>
      </c>
      <c r="K197" s="24">
        <f t="shared" si="5"/>
        <v>0</v>
      </c>
      <c r="L197" s="98" t="s">
        <v>511</v>
      </c>
      <c r="M197" s="78"/>
    </row>
    <row r="198" spans="2:13" ht="24">
      <c r="B198" s="123" t="s">
        <v>342</v>
      </c>
      <c r="C198" s="103" t="s">
        <v>351</v>
      </c>
      <c r="D198" s="20" t="s">
        <v>352</v>
      </c>
      <c r="E198" s="25" t="s">
        <v>597</v>
      </c>
      <c r="F198" s="21"/>
      <c r="G198" s="22"/>
      <c r="H198" s="3"/>
      <c r="I198" s="23">
        <v>3660</v>
      </c>
      <c r="J198" s="23">
        <v>3000</v>
      </c>
      <c r="K198" s="24">
        <f t="shared" si="5"/>
        <v>0</v>
      </c>
      <c r="L198" s="98" t="s">
        <v>511</v>
      </c>
      <c r="M198" s="78"/>
    </row>
    <row r="199" spans="2:13" ht="24">
      <c r="B199" s="123" t="s">
        <v>342</v>
      </c>
      <c r="C199" s="103" t="s">
        <v>353</v>
      </c>
      <c r="D199" s="20" t="s">
        <v>354</v>
      </c>
      <c r="E199" s="25" t="s">
        <v>597</v>
      </c>
      <c r="F199" s="21"/>
      <c r="G199" s="22"/>
      <c r="H199" s="3"/>
      <c r="I199" s="23">
        <v>5490</v>
      </c>
      <c r="J199" s="23">
        <v>4500</v>
      </c>
      <c r="K199" s="24">
        <f t="shared" si="5"/>
        <v>0</v>
      </c>
      <c r="L199" s="98" t="s">
        <v>511</v>
      </c>
      <c r="M199" s="78"/>
    </row>
    <row r="200" spans="2:13" ht="48">
      <c r="B200" s="123" t="s">
        <v>342</v>
      </c>
      <c r="C200" s="103" t="s">
        <v>355</v>
      </c>
      <c r="D200" s="20" t="s">
        <v>356</v>
      </c>
      <c r="E200" s="25" t="s">
        <v>357</v>
      </c>
      <c r="F200" s="21"/>
      <c r="G200" s="22"/>
      <c r="H200" s="3"/>
      <c r="I200" s="23">
        <v>84.179999999999993</v>
      </c>
      <c r="J200" s="23">
        <v>69</v>
      </c>
      <c r="K200" s="24">
        <f t="shared" si="5"/>
        <v>0</v>
      </c>
      <c r="L200" s="98" t="s">
        <v>511</v>
      </c>
      <c r="M200" s="78"/>
    </row>
    <row r="201" spans="2:13">
      <c r="B201" s="123" t="s">
        <v>342</v>
      </c>
      <c r="C201" s="103" t="s">
        <v>358</v>
      </c>
      <c r="D201" s="20" t="s">
        <v>359</v>
      </c>
      <c r="E201" s="25"/>
      <c r="F201" s="21"/>
      <c r="G201" s="22"/>
      <c r="H201" s="3"/>
      <c r="I201" s="23">
        <v>41.48</v>
      </c>
      <c r="J201" s="23">
        <v>34</v>
      </c>
      <c r="K201" s="24">
        <f t="shared" si="5"/>
        <v>0</v>
      </c>
      <c r="L201" s="98" t="s">
        <v>511</v>
      </c>
      <c r="M201" s="78"/>
    </row>
    <row r="202" spans="2:13" ht="60">
      <c r="B202" s="123" t="s">
        <v>342</v>
      </c>
      <c r="C202" s="103" t="s">
        <v>360</v>
      </c>
      <c r="D202" s="20" t="s">
        <v>361</v>
      </c>
      <c r="E202" s="25" t="s">
        <v>362</v>
      </c>
      <c r="F202" s="21"/>
      <c r="G202" s="22"/>
      <c r="H202" s="3"/>
      <c r="I202" s="23">
        <v>4.1479999999999997</v>
      </c>
      <c r="J202" s="23">
        <v>3.4</v>
      </c>
      <c r="K202" s="24">
        <f t="shared" si="5"/>
        <v>0</v>
      </c>
      <c r="L202" s="98" t="s">
        <v>511</v>
      </c>
      <c r="M202" s="78"/>
    </row>
    <row r="203" spans="2:13" ht="36">
      <c r="B203" s="123" t="s">
        <v>342</v>
      </c>
      <c r="C203" s="104" t="s">
        <v>363</v>
      </c>
      <c r="D203" s="20" t="s">
        <v>364</v>
      </c>
      <c r="E203" s="25" t="s">
        <v>365</v>
      </c>
      <c r="F203" s="21"/>
      <c r="G203" s="22"/>
      <c r="H203" s="3"/>
      <c r="I203" s="23">
        <v>2.6840000000000002</v>
      </c>
      <c r="J203" s="23">
        <v>2.2000000000000002</v>
      </c>
      <c r="K203" s="24">
        <f t="shared" si="5"/>
        <v>0</v>
      </c>
      <c r="L203" s="98" t="s">
        <v>511</v>
      </c>
      <c r="M203" s="78"/>
    </row>
    <row r="204" spans="2:13" ht="29">
      <c r="B204" s="123" t="s">
        <v>342</v>
      </c>
      <c r="C204" s="103" t="s">
        <v>366</v>
      </c>
      <c r="D204" s="20" t="s">
        <v>367</v>
      </c>
      <c r="E204" s="25" t="s">
        <v>368</v>
      </c>
      <c r="F204" s="21"/>
      <c r="G204" s="22"/>
      <c r="H204" s="3"/>
      <c r="I204" s="23">
        <v>36.6</v>
      </c>
      <c r="J204" s="23">
        <v>30</v>
      </c>
      <c r="K204" s="24">
        <f t="shared" si="5"/>
        <v>0</v>
      </c>
      <c r="L204" s="98" t="s">
        <v>511</v>
      </c>
      <c r="M204" s="78"/>
    </row>
    <row r="205" spans="2:13" ht="24">
      <c r="B205" s="123" t="s">
        <v>342</v>
      </c>
      <c r="C205" s="103" t="s">
        <v>1949</v>
      </c>
      <c r="D205" s="20" t="s">
        <v>1943</v>
      </c>
      <c r="E205" s="131" t="s">
        <v>1945</v>
      </c>
      <c r="F205" s="21"/>
      <c r="G205" s="22"/>
      <c r="H205" s="3"/>
      <c r="I205" s="23">
        <f>J205*1.22</f>
        <v>4209</v>
      </c>
      <c r="J205" s="23">
        <v>3450</v>
      </c>
      <c r="K205" s="24">
        <f t="shared" si="5"/>
        <v>0</v>
      </c>
      <c r="L205" s="98" t="s">
        <v>511</v>
      </c>
      <c r="M205" s="78"/>
    </row>
    <row r="206" spans="2:13" ht="20.25" customHeight="1">
      <c r="B206" s="123" t="s">
        <v>342</v>
      </c>
      <c r="C206" s="103" t="s">
        <v>1950</v>
      </c>
      <c r="D206" s="20" t="s">
        <v>1944</v>
      </c>
      <c r="E206" s="131" t="s">
        <v>1947</v>
      </c>
      <c r="F206" s="21"/>
      <c r="G206" s="22"/>
      <c r="H206" s="3"/>
      <c r="I206" s="23">
        <f t="shared" ref="I206:I207" si="7">J206*1.22</f>
        <v>4209</v>
      </c>
      <c r="J206" s="23">
        <v>3450</v>
      </c>
      <c r="K206" s="24">
        <f t="shared" si="5"/>
        <v>0</v>
      </c>
      <c r="L206" s="98" t="s">
        <v>511</v>
      </c>
      <c r="M206" s="78"/>
    </row>
    <row r="207" spans="2:13" ht="24">
      <c r="B207" s="123" t="s">
        <v>342</v>
      </c>
      <c r="C207" s="103" t="s">
        <v>1951</v>
      </c>
      <c r="D207" s="20" t="s">
        <v>1946</v>
      </c>
      <c r="E207" s="131" t="s">
        <v>1948</v>
      </c>
      <c r="F207" s="21"/>
      <c r="G207" s="22"/>
      <c r="H207" s="3"/>
      <c r="I207" s="23">
        <f t="shared" si="7"/>
        <v>2867</v>
      </c>
      <c r="J207" s="23">
        <v>2350</v>
      </c>
      <c r="K207" s="24">
        <f t="shared" si="5"/>
        <v>0</v>
      </c>
      <c r="L207" s="98" t="s">
        <v>511</v>
      </c>
      <c r="M207" s="78"/>
    </row>
    <row r="208" spans="2:13" ht="37" customHeight="1">
      <c r="B208" s="123" t="s">
        <v>342</v>
      </c>
      <c r="C208" s="103" t="s">
        <v>2006</v>
      </c>
      <c r="D208" s="20" t="s">
        <v>1998</v>
      </c>
      <c r="E208" s="131" t="s">
        <v>2003</v>
      </c>
      <c r="F208" s="21"/>
      <c r="G208" s="22"/>
      <c r="H208" s="3"/>
      <c r="I208" s="23">
        <v>760</v>
      </c>
      <c r="J208" s="23">
        <v>622.95000000000005</v>
      </c>
      <c r="K208" s="24">
        <f t="shared" ref="K208:K210" si="8">I208*H208</f>
        <v>0</v>
      </c>
      <c r="L208" s="98" t="s">
        <v>511</v>
      </c>
      <c r="M208" s="78"/>
    </row>
    <row r="209" spans="1:13" ht="72">
      <c r="B209" s="123" t="s">
        <v>342</v>
      </c>
      <c r="C209" s="103" t="s">
        <v>2007</v>
      </c>
      <c r="D209" s="20" t="s">
        <v>1999</v>
      </c>
      <c r="E209" s="131" t="s">
        <v>2000</v>
      </c>
      <c r="F209" s="21"/>
      <c r="G209" s="22"/>
      <c r="H209" s="3"/>
      <c r="I209" s="23">
        <v>1800</v>
      </c>
      <c r="J209" s="23">
        <v>1475.41</v>
      </c>
      <c r="K209" s="24">
        <f t="shared" si="8"/>
        <v>0</v>
      </c>
      <c r="L209" s="98" t="s">
        <v>511</v>
      </c>
      <c r="M209" s="78"/>
    </row>
    <row r="210" spans="1:13" ht="57" customHeight="1">
      <c r="B210" s="123" t="s">
        <v>342</v>
      </c>
      <c r="C210" s="103" t="s">
        <v>2008</v>
      </c>
      <c r="D210" s="20" t="s">
        <v>2001</v>
      </c>
      <c r="E210" s="131" t="s">
        <v>2002</v>
      </c>
      <c r="F210" s="21"/>
      <c r="G210" s="22"/>
      <c r="H210" s="3"/>
      <c r="I210" s="23">
        <v>1248</v>
      </c>
      <c r="J210" s="23">
        <v>1022.95</v>
      </c>
      <c r="K210" s="24">
        <f t="shared" si="8"/>
        <v>0</v>
      </c>
      <c r="L210" s="98" t="s">
        <v>511</v>
      </c>
      <c r="M210" s="78"/>
    </row>
    <row r="211" spans="1:13" ht="35.15" customHeight="1">
      <c r="B211" s="123" t="s">
        <v>342</v>
      </c>
      <c r="C211" s="103" t="s">
        <v>2009</v>
      </c>
      <c r="D211" s="20" t="s">
        <v>2004</v>
      </c>
      <c r="E211" s="131" t="s">
        <v>2005</v>
      </c>
      <c r="F211" s="21"/>
      <c r="G211" s="22"/>
      <c r="H211" s="3"/>
      <c r="I211" s="23">
        <v>750</v>
      </c>
      <c r="J211" s="23">
        <v>614.75</v>
      </c>
      <c r="K211" s="24">
        <f t="shared" ref="K211:K213" si="9">I211*H211</f>
        <v>0</v>
      </c>
      <c r="L211" s="98" t="s">
        <v>511</v>
      </c>
      <c r="M211" s="78"/>
    </row>
    <row r="212" spans="1:13" ht="48">
      <c r="A212" s="211"/>
      <c r="B212" s="219" t="s">
        <v>342</v>
      </c>
      <c r="C212" s="220" t="s">
        <v>2167</v>
      </c>
      <c r="D212" s="212" t="s">
        <v>2168</v>
      </c>
      <c r="E212" s="221" t="s">
        <v>2169</v>
      </c>
      <c r="F212" s="213"/>
      <c r="G212" s="214"/>
      <c r="H212" s="210"/>
      <c r="I212" s="215">
        <f>J212*1.22</f>
        <v>890.6</v>
      </c>
      <c r="J212" s="215">
        <v>730</v>
      </c>
      <c r="K212" s="216">
        <f t="shared" si="9"/>
        <v>0</v>
      </c>
      <c r="L212" s="218" t="s">
        <v>2170</v>
      </c>
      <c r="M212" s="78"/>
    </row>
    <row r="213" spans="1:13" ht="48">
      <c r="A213" s="211"/>
      <c r="B213" s="219" t="s">
        <v>342</v>
      </c>
      <c r="C213" s="220" t="s">
        <v>2171</v>
      </c>
      <c r="D213" s="212" t="s">
        <v>2172</v>
      </c>
      <c r="E213" s="221" t="s">
        <v>2173</v>
      </c>
      <c r="F213" s="213"/>
      <c r="G213" s="214"/>
      <c r="H213" s="210"/>
      <c r="I213" s="215">
        <f>J213*1.22</f>
        <v>3660</v>
      </c>
      <c r="J213" s="215">
        <v>3000</v>
      </c>
      <c r="K213" s="216">
        <f t="shared" si="9"/>
        <v>0</v>
      </c>
      <c r="L213" s="218" t="s">
        <v>2170</v>
      </c>
      <c r="M213" s="78"/>
    </row>
    <row r="214" spans="1:13">
      <c r="B214" s="123" t="s">
        <v>8</v>
      </c>
      <c r="C214" s="103" t="s">
        <v>1415</v>
      </c>
      <c r="D214" s="20" t="s">
        <v>2021</v>
      </c>
      <c r="E214" s="25" t="s">
        <v>369</v>
      </c>
      <c r="F214" s="21"/>
      <c r="G214" s="22"/>
      <c r="H214" s="3"/>
      <c r="I214" s="23">
        <v>137.25</v>
      </c>
      <c r="J214" s="23">
        <v>112.5</v>
      </c>
      <c r="K214" s="24">
        <f>I214*H214</f>
        <v>0</v>
      </c>
      <c r="L214" s="98" t="s">
        <v>511</v>
      </c>
      <c r="M214" s="78"/>
    </row>
    <row r="215" spans="1:13" ht="24">
      <c r="B215" s="123" t="s">
        <v>8</v>
      </c>
      <c r="C215" s="103" t="s">
        <v>1416</v>
      </c>
      <c r="D215" s="20" t="s">
        <v>2021</v>
      </c>
      <c r="E215" s="25" t="s">
        <v>101</v>
      </c>
      <c r="F215" s="21"/>
      <c r="G215" s="22"/>
      <c r="H215" s="3"/>
      <c r="I215" s="23">
        <v>144.57</v>
      </c>
      <c r="J215" s="23">
        <v>118.5</v>
      </c>
      <c r="K215" s="24">
        <f>I215*H215</f>
        <v>0</v>
      </c>
      <c r="L215" s="98" t="s">
        <v>511</v>
      </c>
      <c r="M215" s="78"/>
    </row>
    <row r="216" spans="1:13" ht="24">
      <c r="B216" s="123" t="s">
        <v>8</v>
      </c>
      <c r="C216" s="103" t="s">
        <v>1417</v>
      </c>
      <c r="D216" s="20" t="s">
        <v>2022</v>
      </c>
      <c r="E216" s="25" t="s">
        <v>106</v>
      </c>
      <c r="F216" s="21"/>
      <c r="G216" s="22"/>
      <c r="H216" s="3"/>
      <c r="I216" s="23">
        <v>450.18</v>
      </c>
      <c r="J216" s="23">
        <v>369</v>
      </c>
      <c r="K216" s="24">
        <f>I216*H216</f>
        <v>0</v>
      </c>
      <c r="L216" s="98" t="s">
        <v>511</v>
      </c>
      <c r="M216" s="78"/>
    </row>
    <row r="217" spans="1:13" ht="36">
      <c r="B217" s="123" t="s">
        <v>8</v>
      </c>
      <c r="C217" s="103" t="s">
        <v>1418</v>
      </c>
      <c r="D217" s="20" t="s">
        <v>2023</v>
      </c>
      <c r="E217" s="131" t="s">
        <v>1910</v>
      </c>
      <c r="F217" s="21"/>
      <c r="G217" s="22">
        <f>(1*369)+(112.5*6)</f>
        <v>1044</v>
      </c>
      <c r="H217" s="3"/>
      <c r="I217" s="23">
        <v>1317.6</v>
      </c>
      <c r="J217" s="23">
        <v>1080</v>
      </c>
      <c r="K217" s="24">
        <f>I217*H217</f>
        <v>0</v>
      </c>
      <c r="L217" s="98" t="s">
        <v>511</v>
      </c>
      <c r="M217" s="78"/>
    </row>
    <row r="218" spans="1:13">
      <c r="B218" s="123" t="s">
        <v>8</v>
      </c>
      <c r="C218" s="103" t="s">
        <v>1419</v>
      </c>
      <c r="D218" s="20" t="s">
        <v>2024</v>
      </c>
      <c r="E218" s="25" t="s">
        <v>107</v>
      </c>
      <c r="F218" s="21"/>
      <c r="G218" s="22"/>
      <c r="H218" s="3"/>
      <c r="I218" s="23">
        <v>252.54</v>
      </c>
      <c r="J218" s="23">
        <v>207</v>
      </c>
      <c r="K218" s="24">
        <f>I218*H218</f>
        <v>0</v>
      </c>
      <c r="L218" s="98" t="s">
        <v>511</v>
      </c>
      <c r="M218" s="78"/>
    </row>
    <row r="219" spans="1:13" ht="24">
      <c r="B219" s="123" t="s">
        <v>8</v>
      </c>
      <c r="C219" s="103" t="s">
        <v>1420</v>
      </c>
      <c r="D219" s="20" t="s">
        <v>2025</v>
      </c>
      <c r="E219" s="25" t="s">
        <v>108</v>
      </c>
      <c r="F219" s="21"/>
      <c r="G219" s="22"/>
      <c r="H219" s="3"/>
      <c r="I219" s="23">
        <v>334.89</v>
      </c>
      <c r="J219" s="23">
        <v>274.5</v>
      </c>
      <c r="K219" s="24">
        <f>I219*H219</f>
        <v>0</v>
      </c>
      <c r="L219" s="98" t="s">
        <v>511</v>
      </c>
      <c r="M219" s="78"/>
    </row>
    <row r="220" spans="1:13">
      <c r="B220" s="123" t="s">
        <v>8</v>
      </c>
      <c r="C220" s="103" t="s">
        <v>1421</v>
      </c>
      <c r="D220" s="20" t="s">
        <v>2021</v>
      </c>
      <c r="E220" s="25" t="s">
        <v>370</v>
      </c>
      <c r="F220" s="21"/>
      <c r="G220" s="22"/>
      <c r="H220" s="3"/>
      <c r="I220" s="23">
        <v>144.57</v>
      </c>
      <c r="J220" s="23">
        <v>118.5</v>
      </c>
      <c r="K220" s="24">
        <f>I220*H220</f>
        <v>0</v>
      </c>
      <c r="L220" s="98" t="s">
        <v>511</v>
      </c>
      <c r="M220" s="78"/>
    </row>
    <row r="221" spans="1:13" ht="24">
      <c r="B221" s="123" t="s">
        <v>8</v>
      </c>
      <c r="C221" s="103" t="s">
        <v>1422</v>
      </c>
      <c r="D221" s="20" t="s">
        <v>2021</v>
      </c>
      <c r="E221" s="25" t="s">
        <v>105</v>
      </c>
      <c r="F221" s="21"/>
      <c r="G221" s="22"/>
      <c r="H221" s="3"/>
      <c r="I221" s="23">
        <v>151.88999999999999</v>
      </c>
      <c r="J221" s="23">
        <v>124.5</v>
      </c>
      <c r="K221" s="24">
        <f>I221*H221</f>
        <v>0</v>
      </c>
      <c r="L221" s="98" t="s">
        <v>511</v>
      </c>
      <c r="M221" s="78"/>
    </row>
    <row r="222" spans="1:13" ht="24">
      <c r="B222" s="123" t="s">
        <v>8</v>
      </c>
      <c r="C222" s="103" t="s">
        <v>1423</v>
      </c>
      <c r="D222" s="20" t="s">
        <v>2022</v>
      </c>
      <c r="E222" s="25" t="s">
        <v>109</v>
      </c>
      <c r="F222" s="21"/>
      <c r="G222" s="22"/>
      <c r="H222" s="3"/>
      <c r="I222" s="23">
        <v>539.85</v>
      </c>
      <c r="J222" s="23">
        <v>442.5</v>
      </c>
      <c r="K222" s="24">
        <f>I222*H222</f>
        <v>0</v>
      </c>
      <c r="L222" s="98" t="s">
        <v>511</v>
      </c>
      <c r="M222" s="78"/>
    </row>
    <row r="223" spans="1:13" ht="36">
      <c r="B223" s="123" t="s">
        <v>8</v>
      </c>
      <c r="C223" s="103" t="s">
        <v>1424</v>
      </c>
      <c r="D223" s="20" t="s">
        <v>2023</v>
      </c>
      <c r="E223" s="131" t="s">
        <v>1862</v>
      </c>
      <c r="F223" s="21"/>
      <c r="G223" s="22"/>
      <c r="H223" s="3"/>
      <c r="I223" s="23">
        <v>1451.19</v>
      </c>
      <c r="J223" s="23">
        <v>1189.5</v>
      </c>
      <c r="K223" s="24">
        <f>I223*H223</f>
        <v>0</v>
      </c>
      <c r="L223" s="98" t="s">
        <v>511</v>
      </c>
      <c r="M223" s="78"/>
    </row>
    <row r="224" spans="1:13">
      <c r="B224" s="123" t="s">
        <v>8</v>
      </c>
      <c r="C224" s="103" t="s">
        <v>1425</v>
      </c>
      <c r="D224" s="20" t="s">
        <v>2024</v>
      </c>
      <c r="E224" s="25" t="s">
        <v>110</v>
      </c>
      <c r="F224" s="21"/>
      <c r="G224" s="22"/>
      <c r="H224" s="3"/>
      <c r="I224" s="23">
        <v>302.87</v>
      </c>
      <c r="J224" s="23">
        <v>248.25</v>
      </c>
      <c r="K224" s="24">
        <f>I224*H224</f>
        <v>0</v>
      </c>
      <c r="L224" s="98" t="s">
        <v>511</v>
      </c>
      <c r="M224" s="78"/>
    </row>
    <row r="225" spans="2:13" ht="24">
      <c r="B225" s="123" t="s">
        <v>8</v>
      </c>
      <c r="C225" s="103" t="s">
        <v>1426</v>
      </c>
      <c r="D225" s="20" t="s">
        <v>2025</v>
      </c>
      <c r="E225" s="25" t="s">
        <v>111</v>
      </c>
      <c r="F225" s="21"/>
      <c r="G225" s="22"/>
      <c r="H225" s="3"/>
      <c r="I225" s="23">
        <f>J225*22%+J225</f>
        <v>401.685</v>
      </c>
      <c r="J225" s="23">
        <v>329.25</v>
      </c>
      <c r="K225" s="24">
        <f>I225*H225</f>
        <v>0</v>
      </c>
      <c r="L225" s="98" t="s">
        <v>511</v>
      </c>
      <c r="M225" s="78"/>
    </row>
    <row r="226" spans="2:13" ht="24">
      <c r="B226" s="123" t="s">
        <v>8</v>
      </c>
      <c r="C226" s="103" t="s">
        <v>1427</v>
      </c>
      <c r="D226" s="20" t="s">
        <v>2026</v>
      </c>
      <c r="E226" s="25" t="s">
        <v>427</v>
      </c>
      <c r="F226" s="21"/>
      <c r="G226" s="22"/>
      <c r="H226" s="3"/>
      <c r="I226" s="23">
        <v>135.41999999999999</v>
      </c>
      <c r="J226" s="23">
        <v>111</v>
      </c>
      <c r="K226" s="24">
        <f>I226*H226</f>
        <v>0</v>
      </c>
      <c r="L226" s="98" t="s">
        <v>511</v>
      </c>
      <c r="M226" s="78"/>
    </row>
    <row r="227" spans="2:13" ht="24">
      <c r="B227" s="123" t="s">
        <v>8</v>
      </c>
      <c r="C227" s="103" t="s">
        <v>1428</v>
      </c>
      <c r="D227" s="20" t="s">
        <v>2026</v>
      </c>
      <c r="E227" s="25" t="s">
        <v>426</v>
      </c>
      <c r="F227" s="21"/>
      <c r="G227" s="22"/>
      <c r="H227" s="3"/>
      <c r="I227" s="23">
        <v>142.74</v>
      </c>
      <c r="J227" s="23">
        <v>117</v>
      </c>
      <c r="K227" s="24">
        <f>I227*H227</f>
        <v>0</v>
      </c>
      <c r="L227" s="98" t="s">
        <v>511</v>
      </c>
      <c r="M227" s="78"/>
    </row>
    <row r="228" spans="2:13" ht="24">
      <c r="B228" s="123" t="s">
        <v>8</v>
      </c>
      <c r="C228" s="103" t="s">
        <v>1429</v>
      </c>
      <c r="D228" s="20" t="s">
        <v>2027</v>
      </c>
      <c r="E228" s="25" t="s">
        <v>371</v>
      </c>
      <c r="F228" s="21"/>
      <c r="G228" s="22"/>
      <c r="H228" s="3"/>
      <c r="I228" s="23">
        <f>J228*22%+J228</f>
        <v>188.49</v>
      </c>
      <c r="J228" s="23">
        <v>154.5</v>
      </c>
      <c r="K228" s="24">
        <f>I228*H228</f>
        <v>0</v>
      </c>
      <c r="L228" s="98" t="s">
        <v>511</v>
      </c>
      <c r="M228" s="78"/>
    </row>
    <row r="229" spans="2:13" ht="36">
      <c r="B229" s="123" t="s">
        <v>8</v>
      </c>
      <c r="C229" s="103" t="s">
        <v>1430</v>
      </c>
      <c r="D229" s="20" t="s">
        <v>2027</v>
      </c>
      <c r="E229" s="25" t="s">
        <v>114</v>
      </c>
      <c r="F229" s="21"/>
      <c r="G229" s="22"/>
      <c r="H229" s="3"/>
      <c r="I229" s="23">
        <f t="shared" ref="I229:I291" si="10">J229*22%+J229</f>
        <v>195.81</v>
      </c>
      <c r="J229" s="23">
        <v>160.5</v>
      </c>
      <c r="K229" s="24">
        <f>I229*H229</f>
        <v>0</v>
      </c>
      <c r="L229" s="98" t="s">
        <v>511</v>
      </c>
      <c r="M229" s="78"/>
    </row>
    <row r="230" spans="2:13" ht="24">
      <c r="B230" s="123" t="s">
        <v>8</v>
      </c>
      <c r="C230" s="103" t="s">
        <v>1431</v>
      </c>
      <c r="D230" s="20" t="s">
        <v>2028</v>
      </c>
      <c r="E230" s="25" t="s">
        <v>115</v>
      </c>
      <c r="F230" s="21"/>
      <c r="G230" s="22"/>
      <c r="H230" s="3"/>
      <c r="I230" s="23">
        <f t="shared" si="10"/>
        <v>450.18</v>
      </c>
      <c r="J230" s="23">
        <v>369</v>
      </c>
      <c r="K230" s="24">
        <f>I230*H230</f>
        <v>0</v>
      </c>
      <c r="L230" s="98" t="s">
        <v>511</v>
      </c>
      <c r="M230" s="78"/>
    </row>
    <row r="231" spans="2:13" ht="48">
      <c r="B231" s="123" t="s">
        <v>8</v>
      </c>
      <c r="C231" s="104" t="s">
        <v>1432</v>
      </c>
      <c r="D231" s="27" t="s">
        <v>2029</v>
      </c>
      <c r="E231" s="25" t="s">
        <v>103</v>
      </c>
      <c r="F231" s="21"/>
      <c r="G231" s="22"/>
      <c r="H231" s="3"/>
      <c r="I231" s="23">
        <f t="shared" si="10"/>
        <v>1306.6199999999999</v>
      </c>
      <c r="J231" s="23">
        <v>1071</v>
      </c>
      <c r="K231" s="24">
        <f>I231*H231</f>
        <v>0</v>
      </c>
      <c r="L231" s="98" t="s">
        <v>511</v>
      </c>
      <c r="M231" s="78"/>
    </row>
    <row r="232" spans="2:13" ht="36">
      <c r="B232" s="123" t="s">
        <v>8</v>
      </c>
      <c r="C232" s="104" t="s">
        <v>1433</v>
      </c>
      <c r="D232" s="27" t="s">
        <v>2030</v>
      </c>
      <c r="E232" s="25" t="s">
        <v>104</v>
      </c>
      <c r="F232" s="21"/>
      <c r="G232" s="22"/>
      <c r="H232" s="3"/>
      <c r="I232" s="23">
        <f t="shared" si="10"/>
        <v>1037.6100000000001</v>
      </c>
      <c r="J232" s="23">
        <v>850.5</v>
      </c>
      <c r="K232" s="24">
        <f>I232*H232</f>
        <v>0</v>
      </c>
      <c r="L232" s="98" t="s">
        <v>511</v>
      </c>
      <c r="M232" s="78"/>
    </row>
    <row r="233" spans="2:13" ht="24">
      <c r="B233" s="123" t="s">
        <v>8</v>
      </c>
      <c r="C233" s="103" t="s">
        <v>1434</v>
      </c>
      <c r="D233" s="20" t="s">
        <v>2031</v>
      </c>
      <c r="E233" s="25" t="s">
        <v>116</v>
      </c>
      <c r="F233" s="21"/>
      <c r="G233" s="22"/>
      <c r="H233" s="3"/>
      <c r="I233" s="23">
        <f t="shared" si="10"/>
        <v>252.54</v>
      </c>
      <c r="J233" s="23">
        <v>207</v>
      </c>
      <c r="K233" s="24">
        <f>I233*H233</f>
        <v>0</v>
      </c>
      <c r="L233" s="98" t="s">
        <v>511</v>
      </c>
      <c r="M233" s="78"/>
    </row>
    <row r="234" spans="2:13" ht="24">
      <c r="B234" s="123" t="s">
        <v>8</v>
      </c>
      <c r="C234" s="103" t="s">
        <v>1435</v>
      </c>
      <c r="D234" s="20" t="s">
        <v>2032</v>
      </c>
      <c r="E234" s="25" t="s">
        <v>116</v>
      </c>
      <c r="F234" s="21"/>
      <c r="G234" s="22"/>
      <c r="H234" s="3"/>
      <c r="I234" s="23">
        <f t="shared" si="10"/>
        <v>334.89</v>
      </c>
      <c r="J234" s="23">
        <v>274.5</v>
      </c>
      <c r="K234" s="24">
        <f>I234*H234</f>
        <v>0</v>
      </c>
      <c r="L234" s="98" t="s">
        <v>511</v>
      </c>
      <c r="M234" s="78"/>
    </row>
    <row r="235" spans="2:13" ht="36">
      <c r="B235" s="123" t="s">
        <v>8</v>
      </c>
      <c r="C235" s="103" t="s">
        <v>372</v>
      </c>
      <c r="D235" s="20" t="s">
        <v>2033</v>
      </c>
      <c r="E235" s="25" t="s">
        <v>117</v>
      </c>
      <c r="F235" s="21"/>
      <c r="G235" s="22"/>
      <c r="H235" s="3"/>
      <c r="I235" s="23">
        <f t="shared" si="10"/>
        <v>107.97</v>
      </c>
      <c r="J235" s="23">
        <v>88.5</v>
      </c>
      <c r="K235" s="24">
        <f>I235*H235</f>
        <v>0</v>
      </c>
      <c r="L235" s="98" t="s">
        <v>511</v>
      </c>
      <c r="M235" s="78"/>
    </row>
    <row r="236" spans="2:13" ht="24">
      <c r="B236" s="123" t="s">
        <v>8</v>
      </c>
      <c r="C236" s="103" t="s">
        <v>1436</v>
      </c>
      <c r="D236" s="20" t="s">
        <v>1782</v>
      </c>
      <c r="E236" s="25" t="s">
        <v>876</v>
      </c>
      <c r="F236" s="21"/>
      <c r="G236" s="22">
        <v>488.25</v>
      </c>
      <c r="H236" s="3"/>
      <c r="I236" s="23">
        <f t="shared" si="10"/>
        <v>595.66499999999996</v>
      </c>
      <c r="J236" s="23">
        <v>488.25</v>
      </c>
      <c r="K236" s="24">
        <f>I236*H236</f>
        <v>0</v>
      </c>
      <c r="L236" s="98" t="s">
        <v>511</v>
      </c>
      <c r="M236" s="78"/>
    </row>
    <row r="237" spans="2:13" ht="24">
      <c r="B237" s="123" t="s">
        <v>8</v>
      </c>
      <c r="C237" s="103" t="s">
        <v>1437</v>
      </c>
      <c r="D237" s="20" t="s">
        <v>2034</v>
      </c>
      <c r="E237" s="25" t="s">
        <v>70</v>
      </c>
      <c r="F237" s="21"/>
      <c r="G237" s="22"/>
      <c r="H237" s="3"/>
      <c r="I237" s="23">
        <f t="shared" si="10"/>
        <v>527.04</v>
      </c>
      <c r="J237" s="23">
        <v>432</v>
      </c>
      <c r="K237" s="24">
        <f>I237*H237</f>
        <v>0</v>
      </c>
      <c r="L237" s="98" t="s">
        <v>511</v>
      </c>
      <c r="M237" s="78"/>
    </row>
    <row r="238" spans="2:13" ht="24">
      <c r="B238" s="123" t="s">
        <v>8</v>
      </c>
      <c r="C238" s="103" t="s">
        <v>1438</v>
      </c>
      <c r="D238" s="20" t="s">
        <v>2034</v>
      </c>
      <c r="E238" s="25" t="s">
        <v>71</v>
      </c>
      <c r="F238" s="21"/>
      <c r="G238" s="22"/>
      <c r="H238" s="3"/>
      <c r="I238" s="23">
        <f t="shared" si="10"/>
        <v>353.19</v>
      </c>
      <c r="J238" s="23">
        <v>289.5</v>
      </c>
      <c r="K238" s="24">
        <f>I238*H238</f>
        <v>0</v>
      </c>
      <c r="L238" s="98" t="s">
        <v>511</v>
      </c>
      <c r="M238" s="78"/>
    </row>
    <row r="239" spans="2:13" ht="24">
      <c r="B239" s="123" t="s">
        <v>8</v>
      </c>
      <c r="C239" s="103" t="s">
        <v>1439</v>
      </c>
      <c r="D239" s="20" t="s">
        <v>2035</v>
      </c>
      <c r="E239" s="25" t="s">
        <v>72</v>
      </c>
      <c r="F239" s="21"/>
      <c r="G239" s="22"/>
      <c r="H239" s="3"/>
      <c r="I239" s="23">
        <f t="shared" si="10"/>
        <v>1830</v>
      </c>
      <c r="J239" s="23">
        <v>1500</v>
      </c>
      <c r="K239" s="24">
        <f>I239*H239</f>
        <v>0</v>
      </c>
      <c r="L239" s="98" t="s">
        <v>511</v>
      </c>
      <c r="M239" s="78"/>
    </row>
    <row r="240" spans="2:13">
      <c r="B240" s="123" t="s">
        <v>8</v>
      </c>
      <c r="C240" s="103" t="s">
        <v>1440</v>
      </c>
      <c r="D240" s="20" t="s">
        <v>2036</v>
      </c>
      <c r="E240" s="25" t="s">
        <v>73</v>
      </c>
      <c r="F240" s="21"/>
      <c r="G240" s="22"/>
      <c r="H240" s="3"/>
      <c r="I240" s="23">
        <f t="shared" si="10"/>
        <v>204.04500000000002</v>
      </c>
      <c r="J240" s="23">
        <v>167.25</v>
      </c>
      <c r="K240" s="24">
        <f>I240*H240</f>
        <v>0</v>
      </c>
      <c r="L240" s="98" t="s">
        <v>511</v>
      </c>
      <c r="M240" s="78"/>
    </row>
    <row r="241" spans="2:13" ht="24">
      <c r="B241" s="123" t="s">
        <v>8</v>
      </c>
      <c r="C241" s="103" t="s">
        <v>1441</v>
      </c>
      <c r="D241" s="20" t="s">
        <v>2037</v>
      </c>
      <c r="E241" s="25" t="s">
        <v>125</v>
      </c>
      <c r="F241" s="21"/>
      <c r="G241" s="22"/>
      <c r="H241" s="3"/>
      <c r="I241" s="23">
        <f t="shared" si="10"/>
        <v>287.31</v>
      </c>
      <c r="J241" s="23">
        <v>235.5</v>
      </c>
      <c r="K241" s="24">
        <f>I241*H241</f>
        <v>0</v>
      </c>
      <c r="L241" s="98" t="s">
        <v>511</v>
      </c>
      <c r="M241" s="78"/>
    </row>
    <row r="242" spans="2:13" ht="24">
      <c r="B242" s="123" t="s">
        <v>8</v>
      </c>
      <c r="C242" s="103" t="s">
        <v>1442</v>
      </c>
      <c r="D242" s="20" t="s">
        <v>2038</v>
      </c>
      <c r="E242" s="25" t="s">
        <v>126</v>
      </c>
      <c r="F242" s="21"/>
      <c r="G242" s="22"/>
      <c r="H242" s="3"/>
      <c r="I242" s="23">
        <f t="shared" si="10"/>
        <v>231.495</v>
      </c>
      <c r="J242" s="23">
        <v>189.75</v>
      </c>
      <c r="K242" s="24">
        <f>I242*H242</f>
        <v>0</v>
      </c>
      <c r="L242" s="98" t="s">
        <v>511</v>
      </c>
      <c r="M242" s="78"/>
    </row>
    <row r="243" spans="2:13">
      <c r="B243" s="123" t="s">
        <v>8</v>
      </c>
      <c r="C243" s="104" t="s">
        <v>1443</v>
      </c>
      <c r="D243" s="27" t="s">
        <v>2036</v>
      </c>
      <c r="E243" s="25" t="s">
        <v>118</v>
      </c>
      <c r="F243" s="21"/>
      <c r="G243" s="22"/>
      <c r="H243" s="3"/>
      <c r="I243" s="23">
        <f t="shared" si="10"/>
        <v>262.60500000000002</v>
      </c>
      <c r="J243" s="23">
        <v>215.25</v>
      </c>
      <c r="K243" s="24">
        <f t="shared" ref="K243:K289" si="11">I243*H243</f>
        <v>0</v>
      </c>
      <c r="L243" s="98" t="s">
        <v>511</v>
      </c>
      <c r="M243" s="78"/>
    </row>
    <row r="244" spans="2:13">
      <c r="B244" s="123" t="s">
        <v>8</v>
      </c>
      <c r="C244" s="103" t="s">
        <v>1444</v>
      </c>
      <c r="D244" s="28" t="s">
        <v>2021</v>
      </c>
      <c r="E244" s="29" t="s">
        <v>112</v>
      </c>
      <c r="F244" s="21"/>
      <c r="G244" s="22"/>
      <c r="H244" s="3"/>
      <c r="I244" s="23">
        <f t="shared" si="10"/>
        <v>256.2</v>
      </c>
      <c r="J244" s="23">
        <v>210</v>
      </c>
      <c r="K244" s="24">
        <f t="shared" si="11"/>
        <v>0</v>
      </c>
      <c r="L244" s="98" t="s">
        <v>511</v>
      </c>
      <c r="M244" s="78"/>
    </row>
    <row r="245" spans="2:13" ht="24">
      <c r="B245" s="123" t="s">
        <v>8</v>
      </c>
      <c r="C245" s="103" t="s">
        <v>1445</v>
      </c>
      <c r="D245" s="28" t="s">
        <v>2039</v>
      </c>
      <c r="E245" s="29" t="s">
        <v>113</v>
      </c>
      <c r="F245" s="21"/>
      <c r="G245" s="22"/>
      <c r="H245" s="3"/>
      <c r="I245" s="23">
        <f t="shared" si="10"/>
        <v>265.35000000000002</v>
      </c>
      <c r="J245" s="23">
        <v>217.5</v>
      </c>
      <c r="K245" s="24">
        <f t="shared" si="11"/>
        <v>0</v>
      </c>
      <c r="L245" s="98" t="s">
        <v>511</v>
      </c>
      <c r="M245" s="78"/>
    </row>
    <row r="246" spans="2:13">
      <c r="B246" s="123" t="s">
        <v>8</v>
      </c>
      <c r="C246" s="103" t="s">
        <v>1446</v>
      </c>
      <c r="D246" s="28" t="s">
        <v>2036</v>
      </c>
      <c r="E246" s="29" t="s">
        <v>374</v>
      </c>
      <c r="F246" s="21"/>
      <c r="G246" s="22"/>
      <c r="H246" s="3"/>
      <c r="I246" s="23">
        <f t="shared" si="10"/>
        <v>178.42500000000001</v>
      </c>
      <c r="J246" s="23">
        <v>146.25</v>
      </c>
      <c r="K246" s="24">
        <f t="shared" si="11"/>
        <v>0</v>
      </c>
      <c r="L246" s="98" t="s">
        <v>511</v>
      </c>
      <c r="M246" s="78"/>
    </row>
    <row r="247" spans="2:13">
      <c r="B247" s="123" t="s">
        <v>8</v>
      </c>
      <c r="C247" s="104" t="s">
        <v>1447</v>
      </c>
      <c r="D247" s="26" t="s">
        <v>2036</v>
      </c>
      <c r="E247" s="25" t="s">
        <v>375</v>
      </c>
      <c r="F247" s="27"/>
      <c r="G247" s="30"/>
      <c r="H247" s="3"/>
      <c r="I247" s="23">
        <f t="shared" si="10"/>
        <v>236.07</v>
      </c>
      <c r="J247" s="23">
        <v>193.5</v>
      </c>
      <c r="K247" s="24">
        <f t="shared" si="11"/>
        <v>0</v>
      </c>
      <c r="L247" s="98" t="s">
        <v>511</v>
      </c>
      <c r="M247" s="78"/>
    </row>
    <row r="248" spans="2:13" ht="24">
      <c r="B248" s="123" t="s">
        <v>8</v>
      </c>
      <c r="C248" s="103" t="s">
        <v>1448</v>
      </c>
      <c r="D248" s="28" t="s">
        <v>2040</v>
      </c>
      <c r="E248" s="29" t="s">
        <v>120</v>
      </c>
      <c r="F248" s="21"/>
      <c r="G248" s="22"/>
      <c r="H248" s="3"/>
      <c r="I248" s="23">
        <f t="shared" si="10"/>
        <v>11.895</v>
      </c>
      <c r="J248" s="23">
        <v>9.75</v>
      </c>
      <c r="K248" s="24">
        <f t="shared" si="11"/>
        <v>0</v>
      </c>
      <c r="L248" s="98" t="s">
        <v>511</v>
      </c>
      <c r="M248" s="78"/>
    </row>
    <row r="249" spans="2:13">
      <c r="B249" s="123" t="s">
        <v>8</v>
      </c>
      <c r="C249" s="103" t="s">
        <v>1449</v>
      </c>
      <c r="D249" s="28" t="s">
        <v>2041</v>
      </c>
      <c r="E249" s="29" t="s">
        <v>35</v>
      </c>
      <c r="F249" s="21"/>
      <c r="G249" s="22"/>
      <c r="H249" s="3"/>
      <c r="I249" s="23">
        <f t="shared" si="10"/>
        <v>434.625</v>
      </c>
      <c r="J249" s="23">
        <v>356.25</v>
      </c>
      <c r="K249" s="24">
        <f t="shared" si="11"/>
        <v>0</v>
      </c>
      <c r="L249" s="98" t="s">
        <v>511</v>
      </c>
      <c r="M249" s="78"/>
    </row>
    <row r="250" spans="2:13">
      <c r="B250" s="123" t="s">
        <v>8</v>
      </c>
      <c r="C250" s="104" t="s">
        <v>1450</v>
      </c>
      <c r="D250" s="20" t="s">
        <v>2042</v>
      </c>
      <c r="E250" s="25" t="s">
        <v>42</v>
      </c>
      <c r="F250" s="31"/>
      <c r="G250" s="32"/>
      <c r="H250" s="3"/>
      <c r="I250" s="23">
        <f t="shared" si="10"/>
        <v>495.01499999999999</v>
      </c>
      <c r="J250" s="23">
        <v>405.75</v>
      </c>
      <c r="K250" s="24">
        <f t="shared" si="11"/>
        <v>0</v>
      </c>
      <c r="L250" s="98" t="s">
        <v>511</v>
      </c>
      <c r="M250" s="78"/>
    </row>
    <row r="251" spans="2:13" ht="24">
      <c r="B251" s="123" t="s">
        <v>10</v>
      </c>
      <c r="C251" s="103" t="s">
        <v>1451</v>
      </c>
      <c r="D251" s="28" t="s">
        <v>2043</v>
      </c>
      <c r="E251" s="29" t="s">
        <v>69</v>
      </c>
      <c r="F251" s="21"/>
      <c r="G251" s="22"/>
      <c r="H251" s="3"/>
      <c r="I251" s="23">
        <f t="shared" si="10"/>
        <v>708.21</v>
      </c>
      <c r="J251" s="23">
        <v>580.5</v>
      </c>
      <c r="K251" s="24">
        <f t="shared" si="11"/>
        <v>0</v>
      </c>
      <c r="L251" s="98" t="s">
        <v>511</v>
      </c>
      <c r="M251" s="78"/>
    </row>
    <row r="252" spans="2:13" ht="24">
      <c r="B252" s="123" t="s">
        <v>10</v>
      </c>
      <c r="C252" s="103" t="s">
        <v>1452</v>
      </c>
      <c r="D252" s="28" t="s">
        <v>2043</v>
      </c>
      <c r="E252" s="29" t="s">
        <v>66</v>
      </c>
      <c r="F252" s="21"/>
      <c r="G252" s="22"/>
      <c r="H252" s="3"/>
      <c r="I252" s="23">
        <f t="shared" si="10"/>
        <v>718.27499999999998</v>
      </c>
      <c r="J252" s="23">
        <v>588.75</v>
      </c>
      <c r="K252" s="24">
        <f t="shared" si="11"/>
        <v>0</v>
      </c>
      <c r="L252" s="98" t="s">
        <v>511</v>
      </c>
      <c r="M252" s="78"/>
    </row>
    <row r="253" spans="2:13">
      <c r="B253" s="123" t="s">
        <v>10</v>
      </c>
      <c r="C253" s="103" t="s">
        <v>13</v>
      </c>
      <c r="D253" s="28" t="s">
        <v>2044</v>
      </c>
      <c r="E253" s="29" t="s">
        <v>864</v>
      </c>
      <c r="F253" s="21"/>
      <c r="G253" s="22"/>
      <c r="H253" s="3"/>
      <c r="I253" s="23">
        <f t="shared" si="10"/>
        <v>280.90499999999997</v>
      </c>
      <c r="J253" s="23">
        <v>230.25</v>
      </c>
      <c r="K253" s="24">
        <f t="shared" si="11"/>
        <v>0</v>
      </c>
      <c r="L253" s="98" t="s">
        <v>511</v>
      </c>
      <c r="M253" s="78"/>
    </row>
    <row r="254" spans="2:13">
      <c r="B254" s="123" t="s">
        <v>10</v>
      </c>
      <c r="C254" s="103" t="s">
        <v>1453</v>
      </c>
      <c r="D254" s="28" t="s">
        <v>2041</v>
      </c>
      <c r="E254" s="29" t="s">
        <v>63</v>
      </c>
      <c r="F254" s="21"/>
      <c r="G254" s="22"/>
      <c r="H254" s="3"/>
      <c r="I254" s="23">
        <f t="shared" si="10"/>
        <v>308.35500000000002</v>
      </c>
      <c r="J254" s="23">
        <v>252.75</v>
      </c>
      <c r="K254" s="24">
        <f t="shared" si="11"/>
        <v>0</v>
      </c>
      <c r="L254" s="98" t="s">
        <v>511</v>
      </c>
      <c r="M254" s="78"/>
    </row>
    <row r="255" spans="2:13" ht="24">
      <c r="B255" s="123" t="s">
        <v>10</v>
      </c>
      <c r="C255" s="103" t="s">
        <v>1454</v>
      </c>
      <c r="D255" s="28" t="s">
        <v>1782</v>
      </c>
      <c r="E255" s="29" t="s">
        <v>856</v>
      </c>
      <c r="F255" s="21"/>
      <c r="G255" s="22"/>
      <c r="H255" s="3"/>
      <c r="I255" s="23">
        <f t="shared" si="10"/>
        <v>661.54499999999996</v>
      </c>
      <c r="J255" s="23">
        <v>542.25</v>
      </c>
      <c r="K255" s="24">
        <f t="shared" si="11"/>
        <v>0</v>
      </c>
      <c r="L255" s="98" t="s">
        <v>511</v>
      </c>
      <c r="M255" s="78"/>
    </row>
    <row r="256" spans="2:13" ht="24">
      <c r="B256" s="123" t="s">
        <v>10</v>
      </c>
      <c r="C256" s="104" t="s">
        <v>1455</v>
      </c>
      <c r="D256" s="27" t="s">
        <v>2045</v>
      </c>
      <c r="E256" s="25" t="s">
        <v>51</v>
      </c>
      <c r="F256" s="21"/>
      <c r="G256" s="22"/>
      <c r="H256" s="3"/>
      <c r="I256" s="23">
        <f t="shared" si="10"/>
        <v>391.62</v>
      </c>
      <c r="J256" s="23">
        <v>321</v>
      </c>
      <c r="K256" s="24">
        <f t="shared" si="11"/>
        <v>0</v>
      </c>
      <c r="L256" s="98" t="s">
        <v>511</v>
      </c>
      <c r="M256" s="78"/>
    </row>
    <row r="257" spans="2:13">
      <c r="B257" s="123" t="s">
        <v>9</v>
      </c>
      <c r="C257" s="104" t="s">
        <v>1456</v>
      </c>
      <c r="D257" s="27" t="s">
        <v>2046</v>
      </c>
      <c r="E257" s="25" t="s">
        <v>62</v>
      </c>
      <c r="F257" s="21"/>
      <c r="G257" s="22"/>
      <c r="H257" s="3"/>
      <c r="I257" s="23">
        <f t="shared" si="10"/>
        <v>45.75</v>
      </c>
      <c r="J257" s="23">
        <v>37.5</v>
      </c>
      <c r="K257" s="24">
        <f t="shared" si="11"/>
        <v>0</v>
      </c>
      <c r="L257" s="98" t="s">
        <v>511</v>
      </c>
      <c r="M257" s="78"/>
    </row>
    <row r="258" spans="2:13">
      <c r="B258" s="123" t="s">
        <v>9</v>
      </c>
      <c r="C258" s="103" t="s">
        <v>1457</v>
      </c>
      <c r="D258" s="28" t="s">
        <v>2047</v>
      </c>
      <c r="E258" s="29" t="s">
        <v>64</v>
      </c>
      <c r="F258" s="21"/>
      <c r="G258" s="22"/>
      <c r="H258" s="3"/>
      <c r="I258" s="23">
        <f t="shared" si="10"/>
        <v>91.5</v>
      </c>
      <c r="J258" s="23">
        <v>75</v>
      </c>
      <c r="K258" s="24">
        <f t="shared" si="11"/>
        <v>0</v>
      </c>
      <c r="L258" s="98" t="s">
        <v>511</v>
      </c>
      <c r="M258" s="78"/>
    </row>
    <row r="259" spans="2:13" ht="24">
      <c r="B259" s="123" t="s">
        <v>9</v>
      </c>
      <c r="C259" s="104" t="s">
        <v>1458</v>
      </c>
      <c r="D259" s="20" t="s">
        <v>2048</v>
      </c>
      <c r="E259" s="25" t="s">
        <v>904</v>
      </c>
      <c r="F259" s="21"/>
      <c r="G259" s="22"/>
      <c r="H259" s="3"/>
      <c r="I259" s="23">
        <f t="shared" si="10"/>
        <v>161.95500000000001</v>
      </c>
      <c r="J259" s="23">
        <v>132.75</v>
      </c>
      <c r="K259" s="24">
        <f t="shared" si="11"/>
        <v>0</v>
      </c>
      <c r="L259" s="98" t="s">
        <v>511</v>
      </c>
      <c r="M259" s="78"/>
    </row>
    <row r="260" spans="2:13" ht="24">
      <c r="B260" s="123" t="s">
        <v>9</v>
      </c>
      <c r="C260" s="103" t="s">
        <v>1459</v>
      </c>
      <c r="D260" s="28" t="s">
        <v>2049</v>
      </c>
      <c r="E260" s="29" t="s">
        <v>68</v>
      </c>
      <c r="F260" s="21"/>
      <c r="G260" s="22"/>
      <c r="H260" s="3"/>
      <c r="I260" s="23">
        <f t="shared" si="10"/>
        <v>43.92</v>
      </c>
      <c r="J260" s="23">
        <v>36</v>
      </c>
      <c r="K260" s="24">
        <f t="shared" si="11"/>
        <v>0</v>
      </c>
      <c r="L260" s="98" t="s">
        <v>511</v>
      </c>
      <c r="M260" s="78"/>
    </row>
    <row r="261" spans="2:13">
      <c r="B261" s="123" t="s">
        <v>9</v>
      </c>
      <c r="C261" s="103" t="s">
        <v>1460</v>
      </c>
      <c r="D261" s="28" t="s">
        <v>2050</v>
      </c>
      <c r="E261" s="29" t="s">
        <v>899</v>
      </c>
      <c r="F261" s="21"/>
      <c r="G261" s="22"/>
      <c r="H261" s="3"/>
      <c r="I261" s="23">
        <f t="shared" si="10"/>
        <v>91.5</v>
      </c>
      <c r="J261" s="23">
        <v>75</v>
      </c>
      <c r="K261" s="24">
        <f t="shared" si="11"/>
        <v>0</v>
      </c>
      <c r="L261" s="98" t="s">
        <v>511</v>
      </c>
      <c r="M261" s="78"/>
    </row>
    <row r="262" spans="2:13">
      <c r="B262" s="123" t="s">
        <v>9</v>
      </c>
      <c r="C262" s="103" t="s">
        <v>19</v>
      </c>
      <c r="D262" s="27" t="s">
        <v>2051</v>
      </c>
      <c r="E262" s="25" t="s">
        <v>61</v>
      </c>
      <c r="F262" s="31">
        <v>1</v>
      </c>
      <c r="G262" s="32">
        <v>54.75</v>
      </c>
      <c r="H262" s="3"/>
      <c r="I262" s="23">
        <f t="shared" si="10"/>
        <v>66.795000000000002</v>
      </c>
      <c r="J262" s="23">
        <v>54.75</v>
      </c>
      <c r="K262" s="24">
        <f t="shared" si="11"/>
        <v>0</v>
      </c>
      <c r="L262" s="98" t="s">
        <v>511</v>
      </c>
      <c r="M262" s="78"/>
    </row>
    <row r="263" spans="2:13" ht="24">
      <c r="B263" s="123" t="s">
        <v>11</v>
      </c>
      <c r="C263" s="103" t="s">
        <v>1461</v>
      </c>
      <c r="D263" s="28" t="s">
        <v>2052</v>
      </c>
      <c r="E263" s="29" t="s">
        <v>92</v>
      </c>
      <c r="F263" s="21"/>
      <c r="G263" s="22"/>
      <c r="H263" s="3"/>
      <c r="I263" s="23">
        <f t="shared" si="10"/>
        <v>2396.3850000000002</v>
      </c>
      <c r="J263" s="23">
        <v>1964.25</v>
      </c>
      <c r="K263" s="24">
        <f t="shared" si="11"/>
        <v>0</v>
      </c>
      <c r="L263" s="98" t="s">
        <v>511</v>
      </c>
      <c r="M263" s="78"/>
    </row>
    <row r="264" spans="2:13" ht="24">
      <c r="B264" s="123" t="s">
        <v>11</v>
      </c>
      <c r="C264" s="103" t="s">
        <v>1462</v>
      </c>
      <c r="D264" s="28" t="s">
        <v>2053</v>
      </c>
      <c r="E264" s="133" t="s">
        <v>67</v>
      </c>
      <c r="F264" s="21"/>
      <c r="G264" s="22"/>
      <c r="H264" s="3"/>
      <c r="I264" s="23">
        <f t="shared" si="10"/>
        <v>447.435</v>
      </c>
      <c r="J264" s="23">
        <v>366.75</v>
      </c>
      <c r="K264" s="24">
        <f t="shared" si="11"/>
        <v>0</v>
      </c>
      <c r="L264" s="98" t="s">
        <v>511</v>
      </c>
      <c r="M264" s="78"/>
    </row>
    <row r="265" spans="2:13" ht="24">
      <c r="B265" s="123" t="s">
        <v>11</v>
      </c>
      <c r="C265" s="103" t="s">
        <v>1463</v>
      </c>
      <c r="D265" s="28" t="s">
        <v>2054</v>
      </c>
      <c r="E265" s="29" t="s">
        <v>1024</v>
      </c>
      <c r="F265" s="21"/>
      <c r="G265" s="22"/>
      <c r="H265" s="3"/>
      <c r="I265" s="23">
        <f t="shared" si="10"/>
        <v>481.29</v>
      </c>
      <c r="J265" s="23">
        <v>394.5</v>
      </c>
      <c r="K265" s="24">
        <f t="shared" si="11"/>
        <v>0</v>
      </c>
      <c r="L265" s="98" t="s">
        <v>511</v>
      </c>
      <c r="M265" s="78"/>
    </row>
    <row r="266" spans="2:13" ht="24">
      <c r="B266" s="123" t="s">
        <v>11</v>
      </c>
      <c r="C266" s="103" t="s">
        <v>1464</v>
      </c>
      <c r="D266" s="28" t="s">
        <v>2055</v>
      </c>
      <c r="E266" s="29" t="s">
        <v>376</v>
      </c>
      <c r="F266" s="21"/>
      <c r="G266" s="22"/>
      <c r="H266" s="3"/>
      <c r="I266" s="23">
        <f t="shared" si="10"/>
        <v>676.49</v>
      </c>
      <c r="J266" s="23">
        <v>554.5</v>
      </c>
      <c r="K266" s="24">
        <f t="shared" si="11"/>
        <v>0</v>
      </c>
      <c r="L266" s="98" t="s">
        <v>511</v>
      </c>
      <c r="M266" s="78"/>
    </row>
    <row r="267" spans="2:13" ht="24">
      <c r="B267" s="123" t="s">
        <v>11</v>
      </c>
      <c r="C267" s="103" t="s">
        <v>1465</v>
      </c>
      <c r="D267" s="28" t="s">
        <v>2056</v>
      </c>
      <c r="E267" s="29" t="s">
        <v>377</v>
      </c>
      <c r="F267" s="21"/>
      <c r="G267" s="22"/>
      <c r="H267" s="3"/>
      <c r="I267" s="23">
        <f t="shared" si="10"/>
        <v>466.65</v>
      </c>
      <c r="J267" s="23">
        <v>382.5</v>
      </c>
      <c r="K267" s="24">
        <f t="shared" si="11"/>
        <v>0</v>
      </c>
      <c r="L267" s="98" t="s">
        <v>511</v>
      </c>
      <c r="M267" s="78"/>
    </row>
    <row r="268" spans="2:13" ht="24">
      <c r="B268" s="123" t="s">
        <v>11</v>
      </c>
      <c r="C268" s="103" t="s">
        <v>1466</v>
      </c>
      <c r="D268" s="28" t="s">
        <v>2057</v>
      </c>
      <c r="E268" s="133" t="s">
        <v>2013</v>
      </c>
      <c r="F268" s="21"/>
      <c r="G268" s="22"/>
      <c r="H268" s="3"/>
      <c r="I268" s="23">
        <f t="shared" si="10"/>
        <v>609.39</v>
      </c>
      <c r="J268" s="23">
        <v>499.5</v>
      </c>
      <c r="K268" s="24">
        <f t="shared" si="11"/>
        <v>0</v>
      </c>
      <c r="L268" s="98" t="s">
        <v>511</v>
      </c>
      <c r="M268" s="78"/>
    </row>
    <row r="269" spans="2:13" ht="24">
      <c r="B269" s="123" t="s">
        <v>11</v>
      </c>
      <c r="C269" s="103" t="s">
        <v>1467</v>
      </c>
      <c r="D269" s="28" t="s">
        <v>2058</v>
      </c>
      <c r="E269" s="29" t="s">
        <v>378</v>
      </c>
      <c r="F269" s="21"/>
      <c r="G269" s="22"/>
      <c r="H269" s="3"/>
      <c r="I269" s="23">
        <f t="shared" si="10"/>
        <v>798.79499999999996</v>
      </c>
      <c r="J269" s="23">
        <v>654.75</v>
      </c>
      <c r="K269" s="24">
        <f t="shared" si="11"/>
        <v>0</v>
      </c>
      <c r="L269" s="98" t="s">
        <v>511</v>
      </c>
      <c r="M269" s="78"/>
    </row>
    <row r="270" spans="2:13">
      <c r="B270" s="123" t="s">
        <v>11</v>
      </c>
      <c r="C270" s="103" t="s">
        <v>1468</v>
      </c>
      <c r="D270" s="28" t="s">
        <v>2059</v>
      </c>
      <c r="E270" s="29" t="s">
        <v>379</v>
      </c>
      <c r="F270" s="21"/>
      <c r="G270" s="22"/>
      <c r="H270" s="3"/>
      <c r="I270" s="23">
        <f t="shared" si="10"/>
        <v>534.36</v>
      </c>
      <c r="J270" s="23">
        <v>438</v>
      </c>
      <c r="K270" s="24">
        <f t="shared" si="11"/>
        <v>0</v>
      </c>
      <c r="L270" s="98" t="s">
        <v>511</v>
      </c>
      <c r="M270" s="78"/>
    </row>
    <row r="271" spans="2:13">
      <c r="B271" s="123" t="s">
        <v>11</v>
      </c>
      <c r="C271" s="103" t="s">
        <v>1469</v>
      </c>
      <c r="D271" s="28" t="s">
        <v>2059</v>
      </c>
      <c r="E271" s="29" t="s">
        <v>380</v>
      </c>
      <c r="F271" s="21"/>
      <c r="G271" s="22"/>
      <c r="H271" s="3"/>
      <c r="I271" s="23">
        <f t="shared" si="10"/>
        <v>739.31999999999994</v>
      </c>
      <c r="J271" s="23">
        <v>606</v>
      </c>
      <c r="K271" s="24">
        <f t="shared" si="11"/>
        <v>0</v>
      </c>
      <c r="L271" s="98" t="s">
        <v>511</v>
      </c>
      <c r="M271" s="78"/>
    </row>
    <row r="272" spans="2:13">
      <c r="B272" s="126" t="s">
        <v>11</v>
      </c>
      <c r="C272" s="104" t="s">
        <v>1470</v>
      </c>
      <c r="D272" s="26" t="s">
        <v>2054</v>
      </c>
      <c r="E272" s="25" t="s">
        <v>1023</v>
      </c>
      <c r="F272" s="27"/>
      <c r="G272" s="30"/>
      <c r="H272" s="3"/>
      <c r="I272" s="23">
        <f t="shared" si="10"/>
        <v>508.74</v>
      </c>
      <c r="J272" s="33">
        <v>417</v>
      </c>
      <c r="K272" s="24">
        <f t="shared" si="11"/>
        <v>0</v>
      </c>
      <c r="L272" s="98" t="s">
        <v>511</v>
      </c>
      <c r="M272" s="78"/>
    </row>
    <row r="273" spans="2:13">
      <c r="B273" s="126" t="s">
        <v>11</v>
      </c>
      <c r="C273" s="104" t="s">
        <v>1471</v>
      </c>
      <c r="D273" s="27" t="s">
        <v>2060</v>
      </c>
      <c r="E273" s="25" t="s">
        <v>381</v>
      </c>
      <c r="F273" s="27"/>
      <c r="G273" s="30"/>
      <c r="H273" s="3"/>
      <c r="I273" s="23">
        <f t="shared" si="10"/>
        <v>479.46</v>
      </c>
      <c r="J273" s="33">
        <v>393</v>
      </c>
      <c r="K273" s="24">
        <f t="shared" si="11"/>
        <v>0</v>
      </c>
      <c r="L273" s="98" t="s">
        <v>511</v>
      </c>
      <c r="M273" s="78"/>
    </row>
    <row r="274" spans="2:13" ht="24">
      <c r="B274" s="126" t="s">
        <v>11</v>
      </c>
      <c r="C274" s="104" t="s">
        <v>1472</v>
      </c>
      <c r="D274" s="27" t="s">
        <v>2060</v>
      </c>
      <c r="E274" s="25" t="s">
        <v>57</v>
      </c>
      <c r="F274" s="31">
        <v>16</v>
      </c>
      <c r="G274" s="32">
        <v>600</v>
      </c>
      <c r="H274" s="147"/>
      <c r="I274" s="23">
        <f t="shared" si="10"/>
        <v>732</v>
      </c>
      <c r="J274" s="33">
        <v>600</v>
      </c>
      <c r="K274" s="24">
        <f t="shared" si="11"/>
        <v>0</v>
      </c>
      <c r="L274" s="98" t="s">
        <v>511</v>
      </c>
      <c r="M274" s="78"/>
    </row>
    <row r="275" spans="2:13">
      <c r="B275" s="126" t="s">
        <v>11</v>
      </c>
      <c r="C275" s="104" t="s">
        <v>1473</v>
      </c>
      <c r="D275" s="27" t="s">
        <v>2060</v>
      </c>
      <c r="E275" s="25" t="s">
        <v>755</v>
      </c>
      <c r="F275" s="31"/>
      <c r="G275" s="32"/>
      <c r="H275" s="147"/>
      <c r="I275" s="23">
        <f t="shared" si="10"/>
        <v>619.45500000000004</v>
      </c>
      <c r="J275" s="33">
        <v>507.75</v>
      </c>
      <c r="K275" s="24">
        <f t="shared" si="11"/>
        <v>0</v>
      </c>
      <c r="L275" s="98" t="s">
        <v>511</v>
      </c>
      <c r="M275" s="78"/>
    </row>
    <row r="276" spans="2:13" ht="24">
      <c r="B276" s="126" t="s">
        <v>11</v>
      </c>
      <c r="C276" s="104" t="s">
        <v>1474</v>
      </c>
      <c r="D276" s="27" t="s">
        <v>2060</v>
      </c>
      <c r="E276" s="25" t="s">
        <v>382</v>
      </c>
      <c r="F276" s="31">
        <v>12</v>
      </c>
      <c r="G276" s="32">
        <v>783.75</v>
      </c>
      <c r="H276" s="147"/>
      <c r="I276" s="23">
        <f t="shared" si="10"/>
        <v>956.17499999999995</v>
      </c>
      <c r="J276" s="33">
        <v>783.75</v>
      </c>
      <c r="K276" s="24">
        <f t="shared" si="11"/>
        <v>0</v>
      </c>
      <c r="L276" s="98" t="s">
        <v>511</v>
      </c>
      <c r="M276" s="78"/>
    </row>
    <row r="277" spans="2:13">
      <c r="B277" s="126" t="s">
        <v>11</v>
      </c>
      <c r="C277" s="103" t="s">
        <v>1475</v>
      </c>
      <c r="D277" s="27" t="s">
        <v>2061</v>
      </c>
      <c r="E277" s="25" t="s">
        <v>90</v>
      </c>
      <c r="F277" s="31">
        <v>3</v>
      </c>
      <c r="G277" s="32"/>
      <c r="H277" s="3"/>
      <c r="I277" s="23">
        <f t="shared" si="10"/>
        <v>389.79</v>
      </c>
      <c r="J277" s="33">
        <v>319.5</v>
      </c>
      <c r="K277" s="24">
        <f t="shared" si="11"/>
        <v>0</v>
      </c>
      <c r="L277" s="98" t="s">
        <v>511</v>
      </c>
      <c r="M277" s="78"/>
    </row>
    <row r="278" spans="2:13">
      <c r="B278" s="123" t="s">
        <v>11</v>
      </c>
      <c r="C278" s="103" t="s">
        <v>1942</v>
      </c>
      <c r="D278" s="28" t="s">
        <v>2059</v>
      </c>
      <c r="E278" s="29" t="s">
        <v>14</v>
      </c>
      <c r="F278" s="21"/>
      <c r="G278" s="22"/>
      <c r="H278" s="3"/>
      <c r="I278" s="23">
        <f t="shared" si="10"/>
        <v>534.36</v>
      </c>
      <c r="J278" s="23">
        <v>438</v>
      </c>
      <c r="K278" s="24">
        <f t="shared" si="11"/>
        <v>0</v>
      </c>
      <c r="L278" s="98" t="s">
        <v>511</v>
      </c>
      <c r="M278" s="78"/>
    </row>
    <row r="279" spans="2:13">
      <c r="B279" s="123" t="s">
        <v>11</v>
      </c>
      <c r="C279" s="103" t="s">
        <v>1476</v>
      </c>
      <c r="D279" s="28" t="s">
        <v>2059</v>
      </c>
      <c r="E279" s="29" t="s">
        <v>383</v>
      </c>
      <c r="F279" s="21"/>
      <c r="G279" s="22"/>
      <c r="H279" s="3"/>
      <c r="I279" s="23">
        <f t="shared" si="10"/>
        <v>949.77</v>
      </c>
      <c r="J279" s="23">
        <v>778.5</v>
      </c>
      <c r="K279" s="24">
        <f t="shared" si="11"/>
        <v>0</v>
      </c>
      <c r="L279" s="98" t="s">
        <v>511</v>
      </c>
      <c r="M279" s="78"/>
    </row>
    <row r="280" spans="2:13">
      <c r="B280" s="123" t="s">
        <v>11</v>
      </c>
      <c r="C280" s="103" t="s">
        <v>1477</v>
      </c>
      <c r="D280" s="28" t="s">
        <v>2062</v>
      </c>
      <c r="E280" s="29" t="s">
        <v>15</v>
      </c>
      <c r="F280" s="21"/>
      <c r="G280" s="22"/>
      <c r="H280" s="3"/>
      <c r="I280" s="23">
        <f t="shared" si="10"/>
        <v>1112.6400000000001</v>
      </c>
      <c r="J280" s="23">
        <v>912</v>
      </c>
      <c r="K280" s="24">
        <f t="shared" si="11"/>
        <v>0</v>
      </c>
      <c r="L280" s="98" t="s">
        <v>511</v>
      </c>
      <c r="M280" s="78"/>
    </row>
    <row r="281" spans="2:13">
      <c r="B281" s="123" t="s">
        <v>11</v>
      </c>
      <c r="C281" s="103" t="s">
        <v>1478</v>
      </c>
      <c r="D281" s="28" t="s">
        <v>2063</v>
      </c>
      <c r="E281" s="29" t="s">
        <v>16</v>
      </c>
      <c r="F281" s="21"/>
      <c r="G281" s="22"/>
      <c r="H281" s="3"/>
      <c r="I281" s="23">
        <f t="shared" si="10"/>
        <v>20.13</v>
      </c>
      <c r="J281" s="23">
        <v>16.5</v>
      </c>
      <c r="K281" s="24">
        <f t="shared" si="11"/>
        <v>0</v>
      </c>
      <c r="L281" s="98" t="s">
        <v>511</v>
      </c>
      <c r="M281" s="78"/>
    </row>
    <row r="282" spans="2:13" ht="24">
      <c r="B282" s="123" t="s">
        <v>660</v>
      </c>
      <c r="C282" s="103" t="s">
        <v>1911</v>
      </c>
      <c r="D282" s="28" t="s">
        <v>2064</v>
      </c>
      <c r="E282" s="29" t="s">
        <v>656</v>
      </c>
      <c r="F282" s="21">
        <v>2</v>
      </c>
      <c r="G282" s="22">
        <v>433.5</v>
      </c>
      <c r="H282" s="3"/>
      <c r="I282" s="23">
        <f t="shared" si="10"/>
        <v>528.87</v>
      </c>
      <c r="J282" s="23">
        <v>433.5</v>
      </c>
      <c r="K282" s="24">
        <f t="shared" si="11"/>
        <v>0</v>
      </c>
      <c r="L282" s="98" t="s">
        <v>511</v>
      </c>
      <c r="M282" s="78"/>
    </row>
    <row r="283" spans="2:13" ht="24">
      <c r="B283" s="123" t="s">
        <v>660</v>
      </c>
      <c r="C283" s="103" t="s">
        <v>1912</v>
      </c>
      <c r="D283" s="28" t="s">
        <v>2065</v>
      </c>
      <c r="E283" s="29" t="s">
        <v>658</v>
      </c>
      <c r="F283" s="21">
        <v>2</v>
      </c>
      <c r="G283" s="22">
        <v>557.25</v>
      </c>
      <c r="H283" s="3"/>
      <c r="I283" s="23">
        <f t="shared" si="10"/>
        <v>679.84500000000003</v>
      </c>
      <c r="J283" s="23">
        <v>557.25</v>
      </c>
      <c r="K283" s="24">
        <f t="shared" si="11"/>
        <v>0</v>
      </c>
      <c r="L283" s="98" t="s">
        <v>511</v>
      </c>
      <c r="M283" s="78"/>
    </row>
    <row r="284" spans="2:13" ht="36">
      <c r="B284" s="126" t="s">
        <v>123</v>
      </c>
      <c r="C284" s="104" t="s">
        <v>1479</v>
      </c>
      <c r="D284" s="20" t="s">
        <v>2066</v>
      </c>
      <c r="E284" s="25" t="s">
        <v>39</v>
      </c>
      <c r="F284" s="31">
        <v>2</v>
      </c>
      <c r="G284" s="32">
        <f>161+512.25</f>
        <v>673.25</v>
      </c>
      <c r="H284" s="3"/>
      <c r="I284" s="23">
        <f t="shared" si="10"/>
        <v>821.48700000000008</v>
      </c>
      <c r="J284" s="33">
        <v>673.35</v>
      </c>
      <c r="K284" s="24">
        <f t="shared" si="11"/>
        <v>0</v>
      </c>
      <c r="L284" s="98" t="s">
        <v>511</v>
      </c>
      <c r="M284" s="78"/>
    </row>
    <row r="285" spans="2:13" ht="24">
      <c r="B285" s="126" t="s">
        <v>123</v>
      </c>
      <c r="C285" s="104" t="s">
        <v>1480</v>
      </c>
      <c r="D285" s="20" t="s">
        <v>2067</v>
      </c>
      <c r="E285" s="25" t="s">
        <v>40</v>
      </c>
      <c r="F285" s="31">
        <v>15</v>
      </c>
      <c r="G285" s="32">
        <v>452.25</v>
      </c>
      <c r="H285" s="3"/>
      <c r="I285" s="23">
        <f t="shared" si="10"/>
        <v>551.745</v>
      </c>
      <c r="J285" s="33">
        <v>452.25</v>
      </c>
      <c r="K285" s="24">
        <f t="shared" si="11"/>
        <v>0</v>
      </c>
      <c r="L285" s="98" t="s">
        <v>511</v>
      </c>
      <c r="M285" s="78"/>
    </row>
    <row r="286" spans="2:13" ht="24">
      <c r="B286" s="126" t="s">
        <v>124</v>
      </c>
      <c r="C286" s="104" t="s">
        <v>1481</v>
      </c>
      <c r="D286" s="26" t="s">
        <v>2068</v>
      </c>
      <c r="E286" s="25" t="s">
        <v>47</v>
      </c>
      <c r="F286" s="27">
        <v>4</v>
      </c>
      <c r="G286" s="30">
        <v>562.5</v>
      </c>
      <c r="H286" s="3"/>
      <c r="I286" s="23">
        <f>J286*22%+J286</f>
        <v>686.25</v>
      </c>
      <c r="J286" s="33">
        <v>562.5</v>
      </c>
      <c r="K286" s="24">
        <f t="shared" si="11"/>
        <v>0</v>
      </c>
      <c r="L286" s="98" t="s">
        <v>511</v>
      </c>
      <c r="M286" s="78"/>
    </row>
    <row r="287" spans="2:13">
      <c r="B287" s="126" t="s">
        <v>124</v>
      </c>
      <c r="C287" s="104" t="s">
        <v>1482</v>
      </c>
      <c r="D287" s="26" t="s">
        <v>2069</v>
      </c>
      <c r="E287" s="25" t="s">
        <v>46</v>
      </c>
      <c r="F287" s="27"/>
      <c r="G287" s="30"/>
      <c r="H287" s="3"/>
      <c r="I287" s="23">
        <f t="shared" si="10"/>
        <v>414.495</v>
      </c>
      <c r="J287" s="33">
        <v>339.75</v>
      </c>
      <c r="K287" s="24">
        <f t="shared" si="11"/>
        <v>0</v>
      </c>
      <c r="L287" s="98" t="s">
        <v>511</v>
      </c>
      <c r="M287" s="78"/>
    </row>
    <row r="288" spans="2:13">
      <c r="B288" s="126" t="s">
        <v>124</v>
      </c>
      <c r="C288" s="104" t="s">
        <v>1483</v>
      </c>
      <c r="D288" s="27" t="s">
        <v>2070</v>
      </c>
      <c r="E288" s="25" t="s">
        <v>54</v>
      </c>
      <c r="F288" s="31">
        <v>5</v>
      </c>
      <c r="G288" s="32">
        <v>495</v>
      </c>
      <c r="H288" s="3"/>
      <c r="I288" s="23">
        <f>J288*22%+J288</f>
        <v>603.9</v>
      </c>
      <c r="J288" s="33">
        <v>495</v>
      </c>
      <c r="K288" s="24">
        <f t="shared" si="11"/>
        <v>0</v>
      </c>
      <c r="L288" s="99" t="s">
        <v>511</v>
      </c>
      <c r="M288" s="78"/>
    </row>
    <row r="289" spans="2:13">
      <c r="B289" s="126" t="s">
        <v>124</v>
      </c>
      <c r="C289" s="104" t="s">
        <v>1484</v>
      </c>
      <c r="D289" s="27" t="s">
        <v>2070</v>
      </c>
      <c r="E289" s="25" t="s">
        <v>55</v>
      </c>
      <c r="F289" s="31">
        <v>5</v>
      </c>
      <c r="G289" s="32">
        <v>371.25</v>
      </c>
      <c r="H289" s="3"/>
      <c r="I289" s="23">
        <f t="shared" si="10"/>
        <v>452.92500000000001</v>
      </c>
      <c r="J289" s="33">
        <v>371.25</v>
      </c>
      <c r="K289" s="24">
        <f t="shared" si="11"/>
        <v>0</v>
      </c>
      <c r="L289" s="99" t="s">
        <v>511</v>
      </c>
      <c r="M289" s="78"/>
    </row>
    <row r="290" spans="2:13">
      <c r="B290" s="126" t="s">
        <v>124</v>
      </c>
      <c r="C290" s="104" t="s">
        <v>1485</v>
      </c>
      <c r="D290" s="27" t="s">
        <v>2070</v>
      </c>
      <c r="E290" s="25" t="s">
        <v>56</v>
      </c>
      <c r="F290" s="31">
        <v>10</v>
      </c>
      <c r="G290" s="32">
        <v>247.5</v>
      </c>
      <c r="H290" s="3"/>
      <c r="I290" s="23">
        <f t="shared" si="10"/>
        <v>301.95</v>
      </c>
      <c r="J290" s="33">
        <v>247.5</v>
      </c>
      <c r="K290" s="24">
        <f>I290*H290</f>
        <v>0</v>
      </c>
      <c r="L290" s="99" t="s">
        <v>511</v>
      </c>
      <c r="M290" s="78"/>
    </row>
    <row r="291" spans="2:13">
      <c r="B291" s="126" t="s">
        <v>124</v>
      </c>
      <c r="C291" s="103" t="s">
        <v>1909</v>
      </c>
      <c r="D291" s="20" t="s">
        <v>2071</v>
      </c>
      <c r="E291" s="25" t="s">
        <v>665</v>
      </c>
      <c r="F291" s="31">
        <v>2</v>
      </c>
      <c r="G291" s="32">
        <v>375.75</v>
      </c>
      <c r="H291" s="3"/>
      <c r="I291" s="23">
        <f t="shared" si="10"/>
        <v>458.41500000000002</v>
      </c>
      <c r="J291" s="33">
        <v>375.75</v>
      </c>
      <c r="K291" s="101">
        <f>I291*H291</f>
        <v>0</v>
      </c>
      <c r="L291" s="98" t="s">
        <v>511</v>
      </c>
      <c r="M291" s="78"/>
    </row>
    <row r="292" spans="2:13" ht="36">
      <c r="B292" s="164" t="s">
        <v>93</v>
      </c>
      <c r="C292" s="145" t="s">
        <v>372</v>
      </c>
      <c r="D292" s="34" t="s">
        <v>23</v>
      </c>
      <c r="E292" s="83" t="s">
        <v>65</v>
      </c>
      <c r="F292" s="35">
        <v>24</v>
      </c>
      <c r="G292" s="36">
        <v>88.5</v>
      </c>
      <c r="H292" s="147"/>
      <c r="I292" s="162">
        <f>J292*22%+J292</f>
        <v>4065.65</v>
      </c>
      <c r="J292" s="162">
        <f>(F292*G292)+(F293*G293)+(F294*G294)+(F295+G295)</f>
        <v>3332.5</v>
      </c>
      <c r="K292" s="169">
        <f t="shared" ref="K292:K333" si="12">I292*H292</f>
        <v>0</v>
      </c>
      <c r="L292" s="98" t="s">
        <v>511</v>
      </c>
      <c r="M292" s="78"/>
    </row>
    <row r="293" spans="2:13">
      <c r="B293" s="164"/>
      <c r="C293" s="105" t="s">
        <v>1456</v>
      </c>
      <c r="D293" s="34" t="s">
        <v>22</v>
      </c>
      <c r="E293" s="83" t="s">
        <v>62</v>
      </c>
      <c r="F293" s="35">
        <v>24</v>
      </c>
      <c r="G293" s="36">
        <v>37.5</v>
      </c>
      <c r="H293" s="147"/>
      <c r="I293" s="162"/>
      <c r="J293" s="162"/>
      <c r="K293" s="170">
        <f t="shared" si="12"/>
        <v>0</v>
      </c>
      <c r="L293" s="98" t="s">
        <v>511</v>
      </c>
      <c r="M293" s="78"/>
    </row>
    <row r="294" spans="2:13">
      <c r="B294" s="164"/>
      <c r="C294" s="105" t="s">
        <v>1453</v>
      </c>
      <c r="D294" s="34" t="s">
        <v>119</v>
      </c>
      <c r="E294" s="83" t="s">
        <v>63</v>
      </c>
      <c r="F294" s="35">
        <v>1</v>
      </c>
      <c r="G294" s="36">
        <v>252.75</v>
      </c>
      <c r="H294" s="147"/>
      <c r="I294" s="162"/>
      <c r="J294" s="162"/>
      <c r="K294" s="170">
        <f t="shared" si="12"/>
        <v>0</v>
      </c>
      <c r="L294" s="98" t="s">
        <v>511</v>
      </c>
      <c r="M294" s="78"/>
    </row>
    <row r="295" spans="2:13">
      <c r="B295" s="164"/>
      <c r="C295" s="105" t="s">
        <v>19</v>
      </c>
      <c r="D295" s="34" t="s">
        <v>21</v>
      </c>
      <c r="E295" s="83" t="s">
        <v>61</v>
      </c>
      <c r="F295" s="35">
        <v>1</v>
      </c>
      <c r="G295" s="36">
        <v>54.75</v>
      </c>
      <c r="H295" s="147"/>
      <c r="I295" s="162"/>
      <c r="J295" s="162"/>
      <c r="K295" s="171">
        <f t="shared" si="12"/>
        <v>0</v>
      </c>
      <c r="L295" s="98" t="s">
        <v>511</v>
      </c>
      <c r="M295" s="78"/>
    </row>
    <row r="296" spans="2:13" ht="24">
      <c r="B296" s="186" t="s">
        <v>94</v>
      </c>
      <c r="C296" s="106" t="s">
        <v>1436</v>
      </c>
      <c r="D296" s="37" t="s">
        <v>27</v>
      </c>
      <c r="E296" s="38" t="s">
        <v>877</v>
      </c>
      <c r="F296" s="39">
        <v>12</v>
      </c>
      <c r="G296" s="40">
        <v>488.25</v>
      </c>
      <c r="H296" s="147"/>
      <c r="I296" s="163">
        <f>J296*22%+J296</f>
        <v>11351.49</v>
      </c>
      <c r="J296" s="163">
        <f>(F296*G296)+(F297*G297)+(F298*G298)+(F299*G299)+(F300*G300)</f>
        <v>9304.5</v>
      </c>
      <c r="K296" s="172">
        <f t="shared" si="12"/>
        <v>0</v>
      </c>
      <c r="L296" s="98" t="s">
        <v>511</v>
      </c>
      <c r="M296" s="78"/>
    </row>
    <row r="297" spans="2:13" ht="24">
      <c r="B297" s="186"/>
      <c r="C297" s="106" t="s">
        <v>1459</v>
      </c>
      <c r="D297" s="37" t="s">
        <v>20</v>
      </c>
      <c r="E297" s="38" t="s">
        <v>68</v>
      </c>
      <c r="F297" s="39">
        <v>24</v>
      </c>
      <c r="G297" s="40">
        <v>36</v>
      </c>
      <c r="H297" s="147"/>
      <c r="I297" s="163"/>
      <c r="J297" s="163"/>
      <c r="K297" s="173">
        <f t="shared" si="12"/>
        <v>0</v>
      </c>
      <c r="L297" s="98" t="s">
        <v>511</v>
      </c>
      <c r="M297" s="78"/>
    </row>
    <row r="298" spans="2:13" ht="24">
      <c r="B298" s="186"/>
      <c r="C298" s="106" t="s">
        <v>1454</v>
      </c>
      <c r="D298" s="37" t="s">
        <v>24</v>
      </c>
      <c r="E298" s="38" t="s">
        <v>856</v>
      </c>
      <c r="F298" s="39">
        <v>1</v>
      </c>
      <c r="G298" s="40">
        <v>542.25</v>
      </c>
      <c r="H298" s="147"/>
      <c r="I298" s="163"/>
      <c r="J298" s="163"/>
      <c r="K298" s="173">
        <f t="shared" si="12"/>
        <v>0</v>
      </c>
      <c r="L298" s="98" t="s">
        <v>511</v>
      </c>
      <c r="M298" s="78"/>
    </row>
    <row r="299" spans="2:13" ht="36" customHeight="1">
      <c r="B299" s="186"/>
      <c r="C299" s="106" t="s">
        <v>1457</v>
      </c>
      <c r="D299" s="37" t="s">
        <v>26</v>
      </c>
      <c r="E299" s="38" t="s">
        <v>64</v>
      </c>
      <c r="F299" s="39">
        <v>1</v>
      </c>
      <c r="G299" s="40">
        <v>75</v>
      </c>
      <c r="H299" s="147"/>
      <c r="I299" s="163"/>
      <c r="J299" s="163"/>
      <c r="K299" s="173">
        <f t="shared" si="12"/>
        <v>0</v>
      </c>
      <c r="L299" s="98" t="s">
        <v>511</v>
      </c>
      <c r="M299" s="78"/>
    </row>
    <row r="300" spans="2:13" ht="24" customHeight="1">
      <c r="B300" s="186"/>
      <c r="C300" s="106" t="s">
        <v>1461</v>
      </c>
      <c r="D300" s="37" t="s">
        <v>91</v>
      </c>
      <c r="E300" s="38" t="s">
        <v>92</v>
      </c>
      <c r="F300" s="39">
        <v>1</v>
      </c>
      <c r="G300" s="40">
        <v>1964.25</v>
      </c>
      <c r="H300" s="147"/>
      <c r="I300" s="163"/>
      <c r="J300" s="163"/>
      <c r="K300" s="174">
        <f t="shared" si="12"/>
        <v>0</v>
      </c>
      <c r="L300" s="98" t="s">
        <v>511</v>
      </c>
      <c r="M300" s="78"/>
    </row>
    <row r="301" spans="2:13" ht="36">
      <c r="B301" s="189" t="s">
        <v>95</v>
      </c>
      <c r="C301" s="107" t="s">
        <v>1424</v>
      </c>
      <c r="D301" s="41" t="s">
        <v>28</v>
      </c>
      <c r="E301" s="43" t="s">
        <v>102</v>
      </c>
      <c r="F301" s="44">
        <v>4</v>
      </c>
      <c r="G301" s="45">
        <f>(124.5*6)+(442.5*1)</f>
        <v>1189.5</v>
      </c>
      <c r="H301" s="147"/>
      <c r="I301" s="158">
        <f>J301*22%+J301</f>
        <v>8116.05</v>
      </c>
      <c r="J301" s="158">
        <f>(F301*G301)+(F302*G302)+(F303*G303)+(F304*G304)+(F305*G305)</f>
        <v>6652.5</v>
      </c>
      <c r="K301" s="175">
        <f t="shared" si="12"/>
        <v>0</v>
      </c>
      <c r="L301" s="98" t="s">
        <v>511</v>
      </c>
      <c r="M301" s="78"/>
    </row>
    <row r="302" spans="2:13" ht="15.75" customHeight="1">
      <c r="B302" s="190"/>
      <c r="C302" s="107" t="s">
        <v>1459</v>
      </c>
      <c r="D302" s="41" t="s">
        <v>20</v>
      </c>
      <c r="E302" s="43" t="s">
        <v>68</v>
      </c>
      <c r="F302" s="44">
        <v>24</v>
      </c>
      <c r="G302" s="45">
        <v>36</v>
      </c>
      <c r="H302" s="147"/>
      <c r="I302" s="158"/>
      <c r="J302" s="158"/>
      <c r="K302" s="176">
        <f t="shared" si="12"/>
        <v>0</v>
      </c>
      <c r="L302" s="98" t="s">
        <v>511</v>
      </c>
      <c r="M302" s="78"/>
    </row>
    <row r="303" spans="2:13" ht="24" customHeight="1">
      <c r="B303" s="190"/>
      <c r="C303" s="107" t="s">
        <v>1452</v>
      </c>
      <c r="D303" s="41" t="s">
        <v>867</v>
      </c>
      <c r="E303" s="43" t="s">
        <v>66</v>
      </c>
      <c r="F303" s="44">
        <v>1</v>
      </c>
      <c r="G303" s="45">
        <v>588.75</v>
      </c>
      <c r="H303" s="147"/>
      <c r="I303" s="158"/>
      <c r="J303" s="158"/>
      <c r="K303" s="176">
        <f t="shared" si="12"/>
        <v>0</v>
      </c>
      <c r="L303" s="98" t="s">
        <v>511</v>
      </c>
      <c r="M303" s="78"/>
    </row>
    <row r="304" spans="2:13">
      <c r="B304" s="190"/>
      <c r="C304" s="107" t="s">
        <v>1457</v>
      </c>
      <c r="D304" s="41" t="s">
        <v>26</v>
      </c>
      <c r="E304" s="43" t="s">
        <v>64</v>
      </c>
      <c r="F304" s="42">
        <v>1</v>
      </c>
      <c r="G304" s="45">
        <v>75</v>
      </c>
      <c r="H304" s="147"/>
      <c r="I304" s="158"/>
      <c r="J304" s="158"/>
      <c r="K304" s="176">
        <f t="shared" si="12"/>
        <v>0</v>
      </c>
      <c r="L304" s="98" t="s">
        <v>511</v>
      </c>
      <c r="M304" s="78"/>
    </row>
    <row r="305" spans="2:13" ht="24">
      <c r="B305" s="191"/>
      <c r="C305" s="107" t="s">
        <v>1462</v>
      </c>
      <c r="D305" s="41" t="s">
        <v>76</v>
      </c>
      <c r="E305" s="43" t="s">
        <v>67</v>
      </c>
      <c r="F305" s="42">
        <v>1</v>
      </c>
      <c r="G305" s="45">
        <v>366.75</v>
      </c>
      <c r="H305" s="147"/>
      <c r="I305" s="158"/>
      <c r="J305" s="158"/>
      <c r="K305" s="177">
        <f t="shared" si="12"/>
        <v>0</v>
      </c>
      <c r="L305" s="98" t="s">
        <v>511</v>
      </c>
      <c r="M305" s="78"/>
    </row>
    <row r="306" spans="2:13" ht="48">
      <c r="B306" s="192" t="s">
        <v>96</v>
      </c>
      <c r="C306" s="108" t="s">
        <v>1432</v>
      </c>
      <c r="D306" s="46" t="s">
        <v>29</v>
      </c>
      <c r="E306" s="48" t="s">
        <v>103</v>
      </c>
      <c r="F306" s="49">
        <v>2</v>
      </c>
      <c r="G306" s="50">
        <f>(117*6)+(369*1)</f>
        <v>1071</v>
      </c>
      <c r="H306" s="147"/>
      <c r="I306" s="157">
        <f>J306*22%+J306</f>
        <v>7504.83</v>
      </c>
      <c r="J306" s="157">
        <f>(F306*G306)+(F307*G307)+(F308*G308)+(F309*G309)+(F310*G310)+(F311*G311)</f>
        <v>6151.5</v>
      </c>
      <c r="K306" s="159">
        <f t="shared" si="12"/>
        <v>0</v>
      </c>
      <c r="L306" s="98" t="s">
        <v>511</v>
      </c>
      <c r="M306" s="78"/>
    </row>
    <row r="307" spans="2:13" ht="36">
      <c r="B307" s="192"/>
      <c r="C307" s="108" t="s">
        <v>1433</v>
      </c>
      <c r="D307" s="46" t="s">
        <v>30</v>
      </c>
      <c r="E307" s="48" t="s">
        <v>104</v>
      </c>
      <c r="F307" s="49">
        <v>2</v>
      </c>
      <c r="G307" s="50">
        <f>(160.5*3)+(369*1)</f>
        <v>850.5</v>
      </c>
      <c r="H307" s="147"/>
      <c r="I307" s="157"/>
      <c r="J307" s="157"/>
      <c r="K307" s="160">
        <f t="shared" si="12"/>
        <v>0</v>
      </c>
      <c r="L307" s="98" t="s">
        <v>511</v>
      </c>
      <c r="M307" s="78"/>
    </row>
    <row r="308" spans="2:13" ht="24">
      <c r="B308" s="192"/>
      <c r="C308" s="108" t="s">
        <v>1459</v>
      </c>
      <c r="D308" s="46" t="s">
        <v>20</v>
      </c>
      <c r="E308" s="48" t="s">
        <v>68</v>
      </c>
      <c r="F308" s="49">
        <v>24</v>
      </c>
      <c r="G308" s="50">
        <v>36</v>
      </c>
      <c r="H308" s="147"/>
      <c r="I308" s="157"/>
      <c r="J308" s="157"/>
      <c r="K308" s="160">
        <f t="shared" si="12"/>
        <v>0</v>
      </c>
      <c r="L308" s="98" t="s">
        <v>511</v>
      </c>
      <c r="M308" s="78"/>
    </row>
    <row r="309" spans="2:13" ht="24">
      <c r="B309" s="192"/>
      <c r="C309" s="108" t="s">
        <v>1451</v>
      </c>
      <c r="D309" s="46" t="s">
        <v>867</v>
      </c>
      <c r="E309" s="48" t="s">
        <v>69</v>
      </c>
      <c r="F309" s="49">
        <v>1</v>
      </c>
      <c r="G309" s="50">
        <v>580.5</v>
      </c>
      <c r="H309" s="147"/>
      <c r="I309" s="157"/>
      <c r="J309" s="157"/>
      <c r="K309" s="160">
        <f t="shared" si="12"/>
        <v>0</v>
      </c>
      <c r="L309" s="98" t="s">
        <v>511</v>
      </c>
      <c r="M309" s="78"/>
    </row>
    <row r="310" spans="2:13">
      <c r="B310" s="192"/>
      <c r="C310" s="108" t="s">
        <v>1457</v>
      </c>
      <c r="D310" s="46" t="s">
        <v>26</v>
      </c>
      <c r="E310" s="48" t="s">
        <v>64</v>
      </c>
      <c r="F310" s="47">
        <v>1</v>
      </c>
      <c r="G310" s="50">
        <v>75</v>
      </c>
      <c r="H310" s="147"/>
      <c r="I310" s="157"/>
      <c r="J310" s="157"/>
      <c r="K310" s="160">
        <f t="shared" si="12"/>
        <v>0</v>
      </c>
      <c r="L310" s="98" t="s">
        <v>511</v>
      </c>
      <c r="M310" s="78"/>
    </row>
    <row r="311" spans="2:13" ht="24">
      <c r="B311" s="192"/>
      <c r="C311" s="108" t="s">
        <v>1463</v>
      </c>
      <c r="D311" s="46" t="s">
        <v>31</v>
      </c>
      <c r="E311" s="48" t="s">
        <v>1024</v>
      </c>
      <c r="F311" s="49">
        <v>2</v>
      </c>
      <c r="G311" s="50">
        <v>394.5</v>
      </c>
      <c r="H311" s="147"/>
      <c r="I311" s="157"/>
      <c r="J311" s="157"/>
      <c r="K311" s="161">
        <f t="shared" si="12"/>
        <v>0</v>
      </c>
      <c r="L311" s="98" t="s">
        <v>511</v>
      </c>
      <c r="M311" s="78"/>
    </row>
    <row r="312" spans="2:13" ht="24">
      <c r="B312" s="168" t="s">
        <v>386</v>
      </c>
      <c r="C312" s="109" t="s">
        <v>1437</v>
      </c>
      <c r="D312" s="51" t="s">
        <v>77</v>
      </c>
      <c r="E312" s="53" t="s">
        <v>70</v>
      </c>
      <c r="F312" s="54">
        <v>1</v>
      </c>
      <c r="G312" s="55">
        <v>432</v>
      </c>
      <c r="H312" s="147"/>
      <c r="I312" s="154">
        <f>J312*22%+J312</f>
        <v>15560.587599999999</v>
      </c>
      <c r="J312" s="154">
        <f>(F312*G312)+(F313*G313)+(F314*G314)+(F315*G315)+(F316*G316)+(F317*G317)+(F318*G318)+(F319*G319)+(F320*G320)+(F321*G321)+(F322*G322)+(F323*G323)+(F324*G324)</f>
        <v>12754.58</v>
      </c>
      <c r="K312" s="154">
        <f t="shared" si="12"/>
        <v>0</v>
      </c>
      <c r="L312" s="98" t="s">
        <v>511</v>
      </c>
      <c r="M312" s="78"/>
    </row>
    <row r="313" spans="2:13" ht="24">
      <c r="B313" s="168"/>
      <c r="C313" s="109" t="s">
        <v>1438</v>
      </c>
      <c r="D313" s="51" t="s">
        <v>77</v>
      </c>
      <c r="E313" s="53" t="s">
        <v>71</v>
      </c>
      <c r="F313" s="54">
        <v>1</v>
      </c>
      <c r="G313" s="55">
        <v>289.5</v>
      </c>
      <c r="H313" s="147"/>
      <c r="I313" s="155"/>
      <c r="J313" s="155"/>
      <c r="K313" s="155">
        <f t="shared" si="12"/>
        <v>0</v>
      </c>
      <c r="L313" s="98" t="s">
        <v>511</v>
      </c>
      <c r="M313" s="78"/>
    </row>
    <row r="314" spans="2:13" ht="24">
      <c r="B314" s="168"/>
      <c r="C314" s="109" t="s">
        <v>1439</v>
      </c>
      <c r="D314" s="51" t="s">
        <v>78</v>
      </c>
      <c r="E314" s="53" t="s">
        <v>72</v>
      </c>
      <c r="F314" s="54">
        <v>1</v>
      </c>
      <c r="G314" s="55">
        <v>1500</v>
      </c>
      <c r="H314" s="147"/>
      <c r="I314" s="155"/>
      <c r="J314" s="155"/>
      <c r="K314" s="155">
        <f t="shared" si="12"/>
        <v>0</v>
      </c>
      <c r="L314" s="98" t="s">
        <v>511</v>
      </c>
      <c r="M314" s="78"/>
    </row>
    <row r="315" spans="2:13">
      <c r="B315" s="168"/>
      <c r="C315" s="109" t="s">
        <v>1440</v>
      </c>
      <c r="D315" s="51" t="s">
        <v>79</v>
      </c>
      <c r="E315" s="53" t="s">
        <v>73</v>
      </c>
      <c r="F315" s="54">
        <v>1</v>
      </c>
      <c r="G315" s="55">
        <v>167.25</v>
      </c>
      <c r="H315" s="147"/>
      <c r="I315" s="155"/>
      <c r="J315" s="155"/>
      <c r="K315" s="155">
        <f t="shared" si="12"/>
        <v>0</v>
      </c>
      <c r="L315" s="98" t="s">
        <v>511</v>
      </c>
      <c r="M315" s="78"/>
    </row>
    <row r="316" spans="2:13" ht="24">
      <c r="B316" s="168"/>
      <c r="C316" s="109" t="s">
        <v>1441</v>
      </c>
      <c r="D316" s="52" t="s">
        <v>430</v>
      </c>
      <c r="E316" s="53" t="s">
        <v>125</v>
      </c>
      <c r="F316" s="51">
        <v>7</v>
      </c>
      <c r="G316" s="56">
        <v>235.5</v>
      </c>
      <c r="H316" s="147"/>
      <c r="I316" s="155"/>
      <c r="J316" s="155"/>
      <c r="K316" s="155">
        <f t="shared" si="12"/>
        <v>0</v>
      </c>
      <c r="L316" s="98" t="s">
        <v>511</v>
      </c>
      <c r="M316" s="78"/>
    </row>
    <row r="317" spans="2:13" ht="24">
      <c r="B317" s="168"/>
      <c r="C317" s="109" t="s">
        <v>1442</v>
      </c>
      <c r="D317" s="52" t="s">
        <v>429</v>
      </c>
      <c r="E317" s="53" t="s">
        <v>126</v>
      </c>
      <c r="F317" s="51">
        <v>1</v>
      </c>
      <c r="G317" s="56">
        <v>189.75</v>
      </c>
      <c r="H317" s="147"/>
      <c r="I317" s="155"/>
      <c r="J317" s="155"/>
      <c r="K317" s="155">
        <f t="shared" si="12"/>
        <v>0</v>
      </c>
      <c r="L317" s="98" t="s">
        <v>511</v>
      </c>
      <c r="M317" s="78"/>
    </row>
    <row r="318" spans="2:13" ht="24">
      <c r="B318" s="168"/>
      <c r="C318" s="109" t="s">
        <v>1464</v>
      </c>
      <c r="D318" s="52" t="s">
        <v>80</v>
      </c>
      <c r="E318" s="53" t="s">
        <v>32</v>
      </c>
      <c r="F318" s="51">
        <v>1</v>
      </c>
      <c r="G318" s="56">
        <v>554.5</v>
      </c>
      <c r="H318" s="147"/>
      <c r="I318" s="155"/>
      <c r="J318" s="155"/>
      <c r="K318" s="155">
        <f t="shared" si="12"/>
        <v>0</v>
      </c>
      <c r="L318" s="98" t="s">
        <v>511</v>
      </c>
      <c r="M318" s="78"/>
    </row>
    <row r="319" spans="2:13" ht="24">
      <c r="B319" s="168"/>
      <c r="C319" s="109" t="s">
        <v>1465</v>
      </c>
      <c r="D319" s="52" t="s">
        <v>81</v>
      </c>
      <c r="E319" s="53" t="s">
        <v>33</v>
      </c>
      <c r="F319" s="51">
        <v>1</v>
      </c>
      <c r="G319" s="56">
        <v>382.5</v>
      </c>
      <c r="H319" s="147"/>
      <c r="I319" s="155"/>
      <c r="J319" s="155"/>
      <c r="K319" s="155">
        <f t="shared" si="12"/>
        <v>0</v>
      </c>
      <c r="L319" s="98" t="s">
        <v>511</v>
      </c>
      <c r="M319" s="78"/>
    </row>
    <row r="320" spans="2:13" ht="24">
      <c r="B320" s="168"/>
      <c r="C320" s="109" t="s">
        <v>1467</v>
      </c>
      <c r="D320" s="52" t="s">
        <v>82</v>
      </c>
      <c r="E320" s="53" t="s">
        <v>34</v>
      </c>
      <c r="F320" s="51">
        <v>1</v>
      </c>
      <c r="G320" s="56">
        <v>654.75</v>
      </c>
      <c r="H320" s="147"/>
      <c r="I320" s="155"/>
      <c r="J320" s="155"/>
      <c r="K320" s="155">
        <f t="shared" si="12"/>
        <v>0</v>
      </c>
      <c r="L320" s="98" t="s">
        <v>511</v>
      </c>
      <c r="M320" s="78"/>
    </row>
    <row r="321" spans="2:13">
      <c r="B321" s="168"/>
      <c r="C321" s="109" t="s">
        <v>1446</v>
      </c>
      <c r="D321" s="52" t="s">
        <v>79</v>
      </c>
      <c r="E321" s="53" t="s">
        <v>36</v>
      </c>
      <c r="F321" s="51">
        <v>1</v>
      </c>
      <c r="G321" s="56">
        <v>146.25</v>
      </c>
      <c r="H321" s="147"/>
      <c r="I321" s="155"/>
      <c r="J321" s="155"/>
      <c r="K321" s="155">
        <f t="shared" si="12"/>
        <v>0</v>
      </c>
      <c r="L321" s="98" t="s">
        <v>511</v>
      </c>
      <c r="M321" s="78"/>
    </row>
    <row r="322" spans="2:13">
      <c r="B322" s="168"/>
      <c r="C322" s="109" t="s">
        <v>1457</v>
      </c>
      <c r="D322" s="52" t="s">
        <v>75</v>
      </c>
      <c r="E322" s="53" t="s">
        <v>64</v>
      </c>
      <c r="F322" s="51">
        <v>5</v>
      </c>
      <c r="G322" s="56">
        <v>75</v>
      </c>
      <c r="H322" s="147"/>
      <c r="I322" s="155"/>
      <c r="J322" s="155"/>
      <c r="K322" s="155">
        <f t="shared" si="12"/>
        <v>0</v>
      </c>
      <c r="L322" s="98" t="s">
        <v>511</v>
      </c>
      <c r="M322" s="78"/>
    </row>
    <row r="323" spans="2:13">
      <c r="B323" s="168"/>
      <c r="C323" s="109" t="s">
        <v>18</v>
      </c>
      <c r="D323" s="52" t="s">
        <v>83</v>
      </c>
      <c r="E323" s="53" t="s">
        <v>74</v>
      </c>
      <c r="F323" s="51">
        <v>1</v>
      </c>
      <c r="G323" s="56">
        <v>4999.18</v>
      </c>
      <c r="H323" s="147"/>
      <c r="I323" s="155"/>
      <c r="J323" s="155"/>
      <c r="K323" s="155">
        <f t="shared" si="12"/>
        <v>0</v>
      </c>
      <c r="L323" s="98" t="s">
        <v>511</v>
      </c>
      <c r="M323" s="78"/>
    </row>
    <row r="324" spans="2:13">
      <c r="B324" s="168"/>
      <c r="C324" s="109" t="s">
        <v>384</v>
      </c>
      <c r="D324" s="52" t="s">
        <v>84</v>
      </c>
      <c r="E324" s="53" t="s">
        <v>385</v>
      </c>
      <c r="F324" s="51">
        <v>1</v>
      </c>
      <c r="G324" s="56">
        <v>1415.4</v>
      </c>
      <c r="H324" s="147"/>
      <c r="I324" s="156"/>
      <c r="J324" s="156"/>
      <c r="K324" s="156">
        <f t="shared" si="12"/>
        <v>0</v>
      </c>
      <c r="L324" s="98" t="s">
        <v>511</v>
      </c>
      <c r="M324" s="78"/>
    </row>
    <row r="325" spans="2:13" ht="36">
      <c r="B325" s="188" t="s">
        <v>97</v>
      </c>
      <c r="C325" s="110" t="s">
        <v>1479</v>
      </c>
      <c r="D325" s="58" t="s">
        <v>41</v>
      </c>
      <c r="E325" s="59" t="s">
        <v>39</v>
      </c>
      <c r="F325" s="60">
        <v>2</v>
      </c>
      <c r="G325" s="61">
        <f>161+512.35</f>
        <v>673.35</v>
      </c>
      <c r="H325" s="147"/>
      <c r="I325" s="165">
        <f>J325*22%+J325</f>
        <v>22626.669000000002</v>
      </c>
      <c r="J325" s="165">
        <f>(F325*G325)+(F326*G326)+(F327*G327)+(F328*G328)+(F329*G329)+(F330*G330)+(F331*G331)+(F333*G333)+(F334*G334)+(F335*G335)+(F336*G336)+(F332*G332)</f>
        <v>18546.45</v>
      </c>
      <c r="K325" s="151">
        <f t="shared" si="12"/>
        <v>0</v>
      </c>
      <c r="L325" s="98" t="s">
        <v>511</v>
      </c>
      <c r="M325" s="78"/>
    </row>
    <row r="326" spans="2:13" ht="24">
      <c r="B326" s="188"/>
      <c r="C326" s="110" t="s">
        <v>1480</v>
      </c>
      <c r="D326" s="58" t="s">
        <v>425</v>
      </c>
      <c r="E326" s="59" t="s">
        <v>40</v>
      </c>
      <c r="F326" s="60">
        <v>16</v>
      </c>
      <c r="G326" s="61">
        <v>452.25</v>
      </c>
      <c r="H326" s="147"/>
      <c r="I326" s="166"/>
      <c r="J326" s="166"/>
      <c r="K326" s="152">
        <f t="shared" si="12"/>
        <v>0</v>
      </c>
      <c r="L326" s="98" t="s">
        <v>511</v>
      </c>
      <c r="M326" s="78"/>
    </row>
    <row r="327" spans="2:13" ht="24">
      <c r="B327" s="188"/>
      <c r="C327" s="110" t="s">
        <v>1458</v>
      </c>
      <c r="D327" s="58" t="s">
        <v>85</v>
      </c>
      <c r="E327" s="59" t="s">
        <v>904</v>
      </c>
      <c r="F327" s="60">
        <v>4</v>
      </c>
      <c r="G327" s="61">
        <v>132.75</v>
      </c>
      <c r="H327" s="147"/>
      <c r="I327" s="166"/>
      <c r="J327" s="166"/>
      <c r="K327" s="152">
        <f t="shared" si="12"/>
        <v>0</v>
      </c>
      <c r="L327" s="98" t="s">
        <v>511</v>
      </c>
      <c r="M327" s="78"/>
    </row>
    <row r="328" spans="2:13">
      <c r="B328" s="188"/>
      <c r="C328" s="110" t="s">
        <v>1450</v>
      </c>
      <c r="D328" s="58" t="s">
        <v>86</v>
      </c>
      <c r="E328" s="59" t="s">
        <v>42</v>
      </c>
      <c r="F328" s="60">
        <v>4</v>
      </c>
      <c r="G328" s="61">
        <v>405.75</v>
      </c>
      <c r="H328" s="147"/>
      <c r="I328" s="166"/>
      <c r="J328" s="166"/>
      <c r="K328" s="152">
        <f t="shared" si="12"/>
        <v>0</v>
      </c>
      <c r="L328" s="98" t="s">
        <v>511</v>
      </c>
      <c r="M328" s="78"/>
    </row>
    <row r="329" spans="2:13" ht="24">
      <c r="B329" s="188"/>
      <c r="C329" s="110" t="s">
        <v>1459</v>
      </c>
      <c r="D329" s="58" t="s">
        <v>87</v>
      </c>
      <c r="E329" s="59" t="s">
        <v>25</v>
      </c>
      <c r="F329" s="60">
        <v>7</v>
      </c>
      <c r="G329" s="61">
        <v>36</v>
      </c>
      <c r="H329" s="147"/>
      <c r="I329" s="166"/>
      <c r="J329" s="166"/>
      <c r="K329" s="152">
        <f t="shared" si="12"/>
        <v>0</v>
      </c>
      <c r="L329" s="98" t="s">
        <v>511</v>
      </c>
      <c r="M329" s="78"/>
    </row>
    <row r="330" spans="2:13" ht="24">
      <c r="B330" s="188"/>
      <c r="C330" s="110" t="s">
        <v>1427</v>
      </c>
      <c r="D330" s="58" t="s">
        <v>43</v>
      </c>
      <c r="E330" s="59" t="s">
        <v>426</v>
      </c>
      <c r="F330" s="60">
        <v>6</v>
      </c>
      <c r="G330" s="61">
        <v>117</v>
      </c>
      <c r="H330" s="147"/>
      <c r="I330" s="166"/>
      <c r="J330" s="166"/>
      <c r="K330" s="152">
        <f t="shared" si="12"/>
        <v>0</v>
      </c>
      <c r="L330" s="98" t="s">
        <v>511</v>
      </c>
      <c r="M330" s="78"/>
    </row>
    <row r="331" spans="2:13">
      <c r="B331" s="188"/>
      <c r="C331" s="110" t="s">
        <v>1443</v>
      </c>
      <c r="D331" s="58" t="s">
        <v>79</v>
      </c>
      <c r="E331" s="59" t="s">
        <v>118</v>
      </c>
      <c r="F331" s="60">
        <v>1</v>
      </c>
      <c r="G331" s="61">
        <v>215.25</v>
      </c>
      <c r="H331" s="147"/>
      <c r="I331" s="166"/>
      <c r="J331" s="166"/>
      <c r="K331" s="152">
        <f t="shared" si="12"/>
        <v>0</v>
      </c>
      <c r="L331" s="98" t="s">
        <v>511</v>
      </c>
      <c r="M331" s="78"/>
    </row>
    <row r="332" spans="2:13">
      <c r="B332" s="188"/>
      <c r="C332" s="136" t="s">
        <v>1909</v>
      </c>
      <c r="D332" s="58" t="s">
        <v>664</v>
      </c>
      <c r="E332" s="59" t="s">
        <v>665</v>
      </c>
      <c r="F332" s="60">
        <v>2</v>
      </c>
      <c r="G332" s="61">
        <v>375.75</v>
      </c>
      <c r="H332" s="147"/>
      <c r="I332" s="166"/>
      <c r="J332" s="166"/>
      <c r="K332" s="152"/>
      <c r="L332" s="98" t="s">
        <v>511</v>
      </c>
      <c r="M332" s="78"/>
    </row>
    <row r="333" spans="2:13">
      <c r="B333" s="188"/>
      <c r="C333" s="110" t="s">
        <v>1470</v>
      </c>
      <c r="D333" s="57" t="s">
        <v>44</v>
      </c>
      <c r="E333" s="59" t="s">
        <v>1023</v>
      </c>
      <c r="F333" s="58">
        <v>1</v>
      </c>
      <c r="G333" s="62">
        <v>417</v>
      </c>
      <c r="H333" s="147"/>
      <c r="I333" s="166"/>
      <c r="J333" s="166"/>
      <c r="K333" s="152">
        <f t="shared" si="12"/>
        <v>0</v>
      </c>
      <c r="L333" s="98" t="s">
        <v>511</v>
      </c>
      <c r="M333" s="78"/>
    </row>
    <row r="334" spans="2:13" ht="24">
      <c r="B334" s="188"/>
      <c r="C334" s="110" t="s">
        <v>1463</v>
      </c>
      <c r="D334" s="58" t="s">
        <v>45</v>
      </c>
      <c r="E334" s="59" t="s">
        <v>1024</v>
      </c>
      <c r="F334" s="60">
        <v>3</v>
      </c>
      <c r="G334" s="61">
        <v>394.5</v>
      </c>
      <c r="H334" s="147"/>
      <c r="I334" s="166"/>
      <c r="J334" s="166"/>
      <c r="K334" s="152">
        <f t="shared" ref="K334:K360" si="13">I334*H334</f>
        <v>0</v>
      </c>
      <c r="L334" s="98" t="s">
        <v>511</v>
      </c>
      <c r="M334" s="78"/>
    </row>
    <row r="335" spans="2:13" ht="23.5" customHeight="1">
      <c r="B335" s="188"/>
      <c r="C335" s="110" t="s">
        <v>1481</v>
      </c>
      <c r="D335" s="57" t="s">
        <v>49</v>
      </c>
      <c r="E335" s="59" t="s">
        <v>47</v>
      </c>
      <c r="F335" s="58">
        <v>4</v>
      </c>
      <c r="G335" s="62">
        <v>562.5</v>
      </c>
      <c r="H335" s="147"/>
      <c r="I335" s="166"/>
      <c r="J335" s="166"/>
      <c r="K335" s="152">
        <f t="shared" si="13"/>
        <v>0</v>
      </c>
      <c r="L335" s="98" t="s">
        <v>511</v>
      </c>
      <c r="M335" s="78"/>
    </row>
    <row r="336" spans="2:13" ht="23.5" customHeight="1">
      <c r="B336" s="188"/>
      <c r="C336" s="110" t="s">
        <v>1482</v>
      </c>
      <c r="D336" s="57" t="s">
        <v>88</v>
      </c>
      <c r="E336" s="59" t="s">
        <v>46</v>
      </c>
      <c r="F336" s="58">
        <v>6</v>
      </c>
      <c r="G336" s="62">
        <v>339.75</v>
      </c>
      <c r="H336" s="147"/>
      <c r="I336" s="167"/>
      <c r="J336" s="167"/>
      <c r="K336" s="153">
        <f t="shared" si="13"/>
        <v>0</v>
      </c>
      <c r="L336" s="98" t="s">
        <v>511</v>
      </c>
      <c r="M336" s="78"/>
    </row>
    <row r="337" spans="2:13" ht="23.5" customHeight="1">
      <c r="B337" s="193" t="s">
        <v>387</v>
      </c>
      <c r="C337" s="111" t="s">
        <v>388</v>
      </c>
      <c r="D337" s="77" t="s">
        <v>431</v>
      </c>
      <c r="E337" s="82" t="s">
        <v>402</v>
      </c>
      <c r="F337" s="76">
        <v>1</v>
      </c>
      <c r="G337" s="80">
        <v>5129</v>
      </c>
      <c r="H337" s="178"/>
      <c r="I337" s="196">
        <f>J337*22%+J337</f>
        <v>18879</v>
      </c>
      <c r="J337" s="196">
        <f>(F337*G337)+(F338*G338)+(F339*G339)+(F340*G340)+(F341*G341)+(F342*G342)+(F343*G343)+(F344*G344)+(F345*G345)+(F346*G346)+(F346*G346)+(F347*G347)+(F348*G348)+(F349*G349)+(F350*G350)+(F351*G351)+(F352*G352)+(F353*G353)</f>
        <v>15474.590163934427</v>
      </c>
      <c r="K337" s="181">
        <f t="shared" si="13"/>
        <v>0</v>
      </c>
      <c r="L337" s="100" t="s">
        <v>511</v>
      </c>
      <c r="M337" s="78"/>
    </row>
    <row r="338" spans="2:13" ht="23.5" customHeight="1">
      <c r="B338" s="194"/>
      <c r="C338" s="111" t="s">
        <v>389</v>
      </c>
      <c r="D338" s="77" t="s">
        <v>432</v>
      </c>
      <c r="E338" s="82" t="s">
        <v>403</v>
      </c>
      <c r="F338" s="76">
        <v>5</v>
      </c>
      <c r="G338" s="80">
        <v>200</v>
      </c>
      <c r="H338" s="179"/>
      <c r="I338" s="197"/>
      <c r="J338" s="197"/>
      <c r="K338" s="182">
        <f t="shared" si="13"/>
        <v>0</v>
      </c>
      <c r="L338" s="100" t="s">
        <v>511</v>
      </c>
      <c r="M338" s="78"/>
    </row>
    <row r="339" spans="2:13" ht="23.5" customHeight="1">
      <c r="B339" s="194"/>
      <c r="C339" s="111" t="s">
        <v>668</v>
      </c>
      <c r="D339" s="77" t="s">
        <v>667</v>
      </c>
      <c r="E339" s="82" t="s">
        <v>669</v>
      </c>
      <c r="F339" s="76">
        <v>4</v>
      </c>
      <c r="G339" s="80">
        <v>290</v>
      </c>
      <c r="H339" s="179"/>
      <c r="I339" s="197"/>
      <c r="J339" s="197"/>
      <c r="K339" s="182">
        <f t="shared" si="13"/>
        <v>0</v>
      </c>
      <c r="L339" s="100" t="s">
        <v>511</v>
      </c>
      <c r="M339" s="78"/>
    </row>
    <row r="340" spans="2:13" ht="23.5" customHeight="1">
      <c r="B340" s="194"/>
      <c r="C340" s="111" t="s">
        <v>390</v>
      </c>
      <c r="D340" s="77" t="s">
        <v>433</v>
      </c>
      <c r="E340" s="82" t="s">
        <v>670</v>
      </c>
      <c r="F340" s="76">
        <v>1</v>
      </c>
      <c r="G340" s="80">
        <v>498</v>
      </c>
      <c r="H340" s="179"/>
      <c r="I340" s="197"/>
      <c r="J340" s="197"/>
      <c r="K340" s="182">
        <f t="shared" si="13"/>
        <v>0</v>
      </c>
      <c r="L340" s="100" t="s">
        <v>511</v>
      </c>
      <c r="M340" s="78"/>
    </row>
    <row r="341" spans="2:13" ht="23.5" customHeight="1">
      <c r="B341" s="194"/>
      <c r="C341" s="111" t="s">
        <v>391</v>
      </c>
      <c r="D341" s="77" t="s">
        <v>434</v>
      </c>
      <c r="E341" s="82" t="s">
        <v>404</v>
      </c>
      <c r="F341" s="76">
        <v>1</v>
      </c>
      <c r="G341" s="80">
        <v>1285</v>
      </c>
      <c r="H341" s="179"/>
      <c r="I341" s="197"/>
      <c r="J341" s="197"/>
      <c r="K341" s="182">
        <f t="shared" si="13"/>
        <v>0</v>
      </c>
      <c r="L341" s="100" t="s">
        <v>511</v>
      </c>
      <c r="M341" s="78"/>
    </row>
    <row r="342" spans="2:13" ht="23.5" customHeight="1">
      <c r="B342" s="194"/>
      <c r="C342" s="111" t="s">
        <v>392</v>
      </c>
      <c r="D342" s="77" t="s">
        <v>435</v>
      </c>
      <c r="E342" s="82" t="s">
        <v>405</v>
      </c>
      <c r="F342" s="76">
        <v>1</v>
      </c>
      <c r="G342" s="80">
        <v>626</v>
      </c>
      <c r="H342" s="179"/>
      <c r="I342" s="197"/>
      <c r="J342" s="197"/>
      <c r="K342" s="182">
        <f t="shared" si="13"/>
        <v>0</v>
      </c>
      <c r="L342" s="100" t="s">
        <v>511</v>
      </c>
      <c r="M342" s="78"/>
    </row>
    <row r="343" spans="2:13" ht="23.5" customHeight="1">
      <c r="B343" s="194"/>
      <c r="C343" s="111" t="s">
        <v>393</v>
      </c>
      <c r="D343" s="77" t="s">
        <v>436</v>
      </c>
      <c r="E343" s="82" t="s">
        <v>406</v>
      </c>
      <c r="F343" s="76">
        <v>1</v>
      </c>
      <c r="G343" s="80">
        <v>532</v>
      </c>
      <c r="H343" s="179"/>
      <c r="I343" s="197"/>
      <c r="J343" s="197"/>
      <c r="K343" s="182">
        <f t="shared" si="13"/>
        <v>0</v>
      </c>
      <c r="L343" s="100" t="s">
        <v>511</v>
      </c>
      <c r="M343" s="78"/>
    </row>
    <row r="344" spans="2:13" ht="23.5" customHeight="1">
      <c r="B344" s="194"/>
      <c r="C344" s="111" t="s">
        <v>394</v>
      </c>
      <c r="D344" s="76" t="s">
        <v>438</v>
      </c>
      <c r="E344" s="82" t="s">
        <v>407</v>
      </c>
      <c r="F344" s="76">
        <v>2</v>
      </c>
      <c r="G344" s="81">
        <v>695</v>
      </c>
      <c r="H344" s="179"/>
      <c r="I344" s="197"/>
      <c r="J344" s="197"/>
      <c r="K344" s="182">
        <f t="shared" si="13"/>
        <v>0</v>
      </c>
      <c r="L344" s="100" t="s">
        <v>511</v>
      </c>
      <c r="M344" s="78"/>
    </row>
    <row r="345" spans="2:13" ht="23.5" customHeight="1">
      <c r="B345" s="194"/>
      <c r="C345" s="111" t="s">
        <v>395</v>
      </c>
      <c r="D345" s="76" t="s">
        <v>437</v>
      </c>
      <c r="E345" s="82" t="s">
        <v>408</v>
      </c>
      <c r="F345" s="76">
        <v>1</v>
      </c>
      <c r="G345" s="81">
        <v>72</v>
      </c>
      <c r="H345" s="179"/>
      <c r="I345" s="197"/>
      <c r="J345" s="197"/>
      <c r="K345" s="182">
        <f t="shared" si="13"/>
        <v>0</v>
      </c>
      <c r="L345" s="100" t="s">
        <v>511</v>
      </c>
      <c r="M345" s="78"/>
    </row>
    <row r="346" spans="2:13" ht="23.5" customHeight="1">
      <c r="B346" s="194"/>
      <c r="C346" s="134" t="s">
        <v>396</v>
      </c>
      <c r="D346" s="135" t="s">
        <v>439</v>
      </c>
      <c r="E346" s="82" t="s">
        <v>409</v>
      </c>
      <c r="F346" s="76">
        <v>1</v>
      </c>
      <c r="G346" s="81">
        <v>540</v>
      </c>
      <c r="H346" s="179"/>
      <c r="I346" s="197"/>
      <c r="J346" s="197"/>
      <c r="K346" s="182">
        <f t="shared" si="13"/>
        <v>0</v>
      </c>
      <c r="L346" s="100" t="s">
        <v>511</v>
      </c>
      <c r="M346" s="78"/>
    </row>
    <row r="347" spans="2:13" ht="23.5" customHeight="1">
      <c r="B347" s="194"/>
      <c r="C347" s="111" t="s">
        <v>397</v>
      </c>
      <c r="D347" s="76" t="s">
        <v>440</v>
      </c>
      <c r="E347" s="82" t="s">
        <v>410</v>
      </c>
      <c r="F347" s="76">
        <v>4</v>
      </c>
      <c r="G347" s="81">
        <v>40</v>
      </c>
      <c r="H347" s="179"/>
      <c r="I347" s="197"/>
      <c r="J347" s="197"/>
      <c r="K347" s="182">
        <f t="shared" si="13"/>
        <v>0</v>
      </c>
      <c r="L347" s="100" t="s">
        <v>511</v>
      </c>
      <c r="M347" s="78"/>
    </row>
    <row r="348" spans="2:13" ht="23.5" customHeight="1">
      <c r="B348" s="194"/>
      <c r="C348" s="111" t="s">
        <v>398</v>
      </c>
      <c r="D348" s="76" t="s">
        <v>441</v>
      </c>
      <c r="E348" s="82" t="s">
        <v>411</v>
      </c>
      <c r="F348" s="76">
        <v>1</v>
      </c>
      <c r="G348" s="81">
        <v>480</v>
      </c>
      <c r="H348" s="179"/>
      <c r="I348" s="197"/>
      <c r="J348" s="197"/>
      <c r="K348" s="182">
        <f t="shared" si="13"/>
        <v>0</v>
      </c>
      <c r="L348" s="100" t="s">
        <v>511</v>
      </c>
      <c r="M348" s="78"/>
    </row>
    <row r="349" spans="2:13" ht="23.5" customHeight="1">
      <c r="B349" s="194"/>
      <c r="C349" s="111" t="s">
        <v>399</v>
      </c>
      <c r="D349" s="76" t="s">
        <v>442</v>
      </c>
      <c r="E349" s="82" t="s">
        <v>412</v>
      </c>
      <c r="F349" s="76">
        <v>1</v>
      </c>
      <c r="G349" s="81">
        <v>450</v>
      </c>
      <c r="H349" s="179"/>
      <c r="I349" s="197"/>
      <c r="J349" s="197"/>
      <c r="K349" s="182">
        <f t="shared" si="13"/>
        <v>0</v>
      </c>
      <c r="L349" s="100" t="s">
        <v>511</v>
      </c>
      <c r="M349" s="78"/>
    </row>
    <row r="350" spans="2:13" ht="23.5" customHeight="1">
      <c r="B350" s="194"/>
      <c r="C350" s="111" t="s">
        <v>1486</v>
      </c>
      <c r="D350" s="76" t="s">
        <v>443</v>
      </c>
      <c r="E350" s="82" t="s">
        <v>413</v>
      </c>
      <c r="F350" s="76">
        <v>1</v>
      </c>
      <c r="G350" s="81">
        <v>399</v>
      </c>
      <c r="H350" s="179"/>
      <c r="I350" s="197"/>
      <c r="J350" s="197"/>
      <c r="K350" s="182">
        <f t="shared" si="13"/>
        <v>0</v>
      </c>
      <c r="L350" s="100" t="s">
        <v>511</v>
      </c>
      <c r="M350" s="78"/>
    </row>
    <row r="351" spans="2:13" ht="23.5" customHeight="1">
      <c r="B351" s="194"/>
      <c r="C351" s="111" t="s">
        <v>400</v>
      </c>
      <c r="D351" s="76" t="s">
        <v>444</v>
      </c>
      <c r="E351" s="82" t="s">
        <v>414</v>
      </c>
      <c r="F351" s="76">
        <v>1</v>
      </c>
      <c r="G351" s="81">
        <v>689</v>
      </c>
      <c r="H351" s="179"/>
      <c r="I351" s="197"/>
      <c r="J351" s="197"/>
      <c r="K351" s="182">
        <f t="shared" si="13"/>
        <v>0</v>
      </c>
      <c r="L351" s="100" t="s">
        <v>511</v>
      </c>
      <c r="M351" s="78"/>
    </row>
    <row r="352" spans="2:13" ht="23.5" customHeight="1">
      <c r="B352" s="194"/>
      <c r="C352" s="111" t="s">
        <v>401</v>
      </c>
      <c r="D352" s="76" t="s">
        <v>445</v>
      </c>
      <c r="E352" s="82" t="s">
        <v>415</v>
      </c>
      <c r="F352" s="76">
        <v>1</v>
      </c>
      <c r="G352" s="81">
        <v>50</v>
      </c>
      <c r="H352" s="179"/>
      <c r="I352" s="197"/>
      <c r="J352" s="197"/>
      <c r="K352" s="182">
        <f t="shared" si="13"/>
        <v>0</v>
      </c>
      <c r="L352" s="100" t="s">
        <v>511</v>
      </c>
      <c r="M352" s="78"/>
    </row>
    <row r="353" spans="2:13">
      <c r="B353" s="195"/>
      <c r="C353" s="111" t="s">
        <v>494</v>
      </c>
      <c r="D353" s="76" t="s">
        <v>416</v>
      </c>
      <c r="E353" s="82" t="s">
        <v>495</v>
      </c>
      <c r="F353" s="76">
        <v>1</v>
      </c>
      <c r="G353" s="81">
        <v>474.59016393442624</v>
      </c>
      <c r="H353" s="180"/>
      <c r="I353" s="198"/>
      <c r="J353" s="198"/>
      <c r="K353" s="183">
        <f t="shared" si="13"/>
        <v>0</v>
      </c>
      <c r="L353" s="100" t="s">
        <v>511</v>
      </c>
      <c r="M353" s="78"/>
    </row>
    <row r="354" spans="2:13" ht="24">
      <c r="B354" s="187" t="s">
        <v>98</v>
      </c>
      <c r="C354" s="112" t="s">
        <v>1436</v>
      </c>
      <c r="D354" s="64" t="s">
        <v>24</v>
      </c>
      <c r="E354" s="65" t="s">
        <v>878</v>
      </c>
      <c r="F354" s="66">
        <v>1</v>
      </c>
      <c r="G354" s="67">
        <v>488.25</v>
      </c>
      <c r="H354" s="178"/>
      <c r="I354" s="184">
        <f>J354*22%+J354</f>
        <v>16331.834999999999</v>
      </c>
      <c r="J354" s="184">
        <f>(F354*G354)+(F355*G355)+(F356*G356)+(F357*G357)+(F358*G358)+(F359*G359)+(F360*G360)</f>
        <v>13386.75</v>
      </c>
      <c r="K354" s="149">
        <f t="shared" si="13"/>
        <v>0</v>
      </c>
      <c r="L354" s="98" t="s">
        <v>511</v>
      </c>
      <c r="M354" s="78"/>
    </row>
    <row r="355" spans="2:13" ht="24">
      <c r="B355" s="187"/>
      <c r="C355" s="112" t="s">
        <v>1455</v>
      </c>
      <c r="D355" s="64" t="s">
        <v>50</v>
      </c>
      <c r="E355" s="65" t="s">
        <v>51</v>
      </c>
      <c r="F355" s="66">
        <v>1</v>
      </c>
      <c r="G355" s="67">
        <v>350.25</v>
      </c>
      <c r="H355" s="179"/>
      <c r="I355" s="185"/>
      <c r="J355" s="185"/>
      <c r="K355" s="150">
        <f t="shared" si="13"/>
        <v>0</v>
      </c>
      <c r="L355" s="98" t="s">
        <v>511</v>
      </c>
      <c r="M355" s="78"/>
    </row>
    <row r="356" spans="2:13">
      <c r="B356" s="187"/>
      <c r="C356" s="112" t="s">
        <v>1483</v>
      </c>
      <c r="D356" s="64" t="s">
        <v>52</v>
      </c>
      <c r="E356" s="65" t="s">
        <v>54</v>
      </c>
      <c r="F356" s="66">
        <v>5</v>
      </c>
      <c r="G356" s="67">
        <v>495</v>
      </c>
      <c r="H356" s="179"/>
      <c r="I356" s="185"/>
      <c r="J356" s="185"/>
      <c r="K356" s="150">
        <f t="shared" si="13"/>
        <v>0</v>
      </c>
      <c r="L356" s="98" t="s">
        <v>511</v>
      </c>
      <c r="M356" s="78"/>
    </row>
    <row r="357" spans="2:13">
      <c r="B357" s="187"/>
      <c r="C357" s="112" t="s">
        <v>1484</v>
      </c>
      <c r="D357" s="64" t="s">
        <v>52</v>
      </c>
      <c r="E357" s="65" t="s">
        <v>55</v>
      </c>
      <c r="F357" s="66">
        <v>5</v>
      </c>
      <c r="G357" s="67">
        <v>371.25</v>
      </c>
      <c r="H357" s="179"/>
      <c r="I357" s="185"/>
      <c r="J357" s="185"/>
      <c r="K357" s="150">
        <f t="shared" si="13"/>
        <v>0</v>
      </c>
      <c r="L357" s="98" t="s">
        <v>511</v>
      </c>
      <c r="M357" s="78"/>
    </row>
    <row r="358" spans="2:13">
      <c r="B358" s="187"/>
      <c r="C358" s="112" t="s">
        <v>1485</v>
      </c>
      <c r="D358" s="64" t="s">
        <v>53</v>
      </c>
      <c r="E358" s="65" t="s">
        <v>56</v>
      </c>
      <c r="F358" s="66">
        <v>10</v>
      </c>
      <c r="G358" s="67">
        <v>247.5</v>
      </c>
      <c r="H358" s="179"/>
      <c r="I358" s="185"/>
      <c r="J358" s="185"/>
      <c r="K358" s="150">
        <f t="shared" si="13"/>
        <v>0</v>
      </c>
      <c r="L358" s="98" t="s">
        <v>511</v>
      </c>
      <c r="M358" s="78"/>
    </row>
    <row r="359" spans="2:13" ht="24">
      <c r="B359" s="187"/>
      <c r="C359" s="112" t="s">
        <v>1463</v>
      </c>
      <c r="D359" s="64" t="s">
        <v>48</v>
      </c>
      <c r="E359" s="65" t="s">
        <v>1026</v>
      </c>
      <c r="F359" s="66">
        <v>6</v>
      </c>
      <c r="G359" s="67">
        <v>394.5</v>
      </c>
      <c r="H359" s="179"/>
      <c r="I359" s="185"/>
      <c r="J359" s="185"/>
      <c r="K359" s="150">
        <f t="shared" si="13"/>
        <v>0</v>
      </c>
      <c r="L359" s="98" t="s">
        <v>511</v>
      </c>
      <c r="M359" s="78"/>
    </row>
    <row r="360" spans="2:13" ht="24" customHeight="1">
      <c r="B360" s="187"/>
      <c r="C360" s="112" t="s">
        <v>1481</v>
      </c>
      <c r="D360" s="63" t="s">
        <v>428</v>
      </c>
      <c r="E360" s="65" t="s">
        <v>47</v>
      </c>
      <c r="F360" s="64">
        <v>6</v>
      </c>
      <c r="G360" s="68">
        <v>562.5</v>
      </c>
      <c r="H360" s="179"/>
      <c r="I360" s="185"/>
      <c r="J360" s="185"/>
      <c r="K360" s="150">
        <f t="shared" si="13"/>
        <v>0</v>
      </c>
      <c r="L360" s="98" t="s">
        <v>511</v>
      </c>
      <c r="M360" s="78"/>
    </row>
    <row r="361" spans="2:13" ht="24" customHeight="1">
      <c r="B361" s="201" t="s">
        <v>504</v>
      </c>
      <c r="C361" s="113" t="s">
        <v>1460</v>
      </c>
      <c r="D361" s="87" t="s">
        <v>661</v>
      </c>
      <c r="E361" s="91" t="s">
        <v>899</v>
      </c>
      <c r="F361" s="87">
        <v>6</v>
      </c>
      <c r="G361" s="90">
        <v>75</v>
      </c>
      <c r="H361" s="208"/>
      <c r="I361" s="202">
        <f>J361*22%+J361</f>
        <v>38689.86</v>
      </c>
      <c r="J361" s="202">
        <f>(F361*G361)+(F362*G362)+(F363*G363)+(F366*G366)+(F364*G364)+(F365*G365)</f>
        <v>31713</v>
      </c>
      <c r="K361" s="202">
        <f>H361*J361</f>
        <v>0</v>
      </c>
      <c r="L361" s="98" t="s">
        <v>511</v>
      </c>
      <c r="M361" s="78"/>
    </row>
    <row r="362" spans="2:13" ht="24" customHeight="1">
      <c r="B362" s="201"/>
      <c r="C362" s="113" t="s">
        <v>1445</v>
      </c>
      <c r="D362" s="88" t="s">
        <v>662</v>
      </c>
      <c r="E362" s="89" t="s">
        <v>113</v>
      </c>
      <c r="F362" s="87">
        <v>6</v>
      </c>
      <c r="G362" s="90">
        <v>217.5</v>
      </c>
      <c r="H362" s="208"/>
      <c r="I362" s="203"/>
      <c r="J362" s="203"/>
      <c r="K362" s="203"/>
      <c r="L362" s="98" t="s">
        <v>511</v>
      </c>
      <c r="M362" s="78"/>
    </row>
    <row r="363" spans="2:13" ht="24" customHeight="1">
      <c r="B363" s="201"/>
      <c r="C363" s="137" t="s">
        <v>1911</v>
      </c>
      <c r="D363" s="88" t="s">
        <v>655</v>
      </c>
      <c r="E363" s="89" t="s">
        <v>656</v>
      </c>
      <c r="F363" s="87">
        <v>2</v>
      </c>
      <c r="G363" s="90">
        <v>433.5</v>
      </c>
      <c r="H363" s="208"/>
      <c r="I363" s="203"/>
      <c r="J363" s="203"/>
      <c r="K363" s="203"/>
      <c r="L363" s="98" t="s">
        <v>511</v>
      </c>
      <c r="M363" s="78"/>
    </row>
    <row r="364" spans="2:13" ht="30" customHeight="1">
      <c r="B364" s="201"/>
      <c r="C364" s="137" t="s">
        <v>1912</v>
      </c>
      <c r="D364" s="88" t="s">
        <v>657</v>
      </c>
      <c r="E364" s="89" t="s">
        <v>658</v>
      </c>
      <c r="F364" s="87">
        <v>2</v>
      </c>
      <c r="G364" s="90">
        <v>557.25</v>
      </c>
      <c r="H364" s="208"/>
      <c r="I364" s="203"/>
      <c r="J364" s="203"/>
      <c r="K364" s="203"/>
      <c r="L364" s="98" t="s">
        <v>511</v>
      </c>
      <c r="M364" s="78"/>
    </row>
    <row r="365" spans="2:13" ht="24">
      <c r="B365" s="201"/>
      <c r="C365" s="113" t="s">
        <v>1436</v>
      </c>
      <c r="D365" s="88" t="s">
        <v>663</v>
      </c>
      <c r="E365" s="89" t="s">
        <v>877</v>
      </c>
      <c r="F365" s="87">
        <v>2</v>
      </c>
      <c r="G365" s="90">
        <v>488.25</v>
      </c>
      <c r="H365" s="208"/>
      <c r="I365" s="203"/>
      <c r="J365" s="203"/>
      <c r="K365" s="203"/>
      <c r="L365" s="98" t="s">
        <v>511</v>
      </c>
      <c r="M365" s="78"/>
    </row>
    <row r="366" spans="2:13" ht="24">
      <c r="B366" s="201"/>
      <c r="C366" s="113" t="s">
        <v>233</v>
      </c>
      <c r="D366" s="88" t="s">
        <v>659</v>
      </c>
      <c r="E366" s="89" t="s">
        <v>235</v>
      </c>
      <c r="F366" s="87">
        <v>1</v>
      </c>
      <c r="G366" s="90">
        <v>27000</v>
      </c>
      <c r="H366" s="209"/>
      <c r="I366" s="204"/>
      <c r="J366" s="204"/>
      <c r="K366" s="204"/>
      <c r="L366" s="98" t="s">
        <v>511</v>
      </c>
      <c r="M366" s="78"/>
    </row>
    <row r="367" spans="2:13" ht="24">
      <c r="B367" s="205" t="s">
        <v>99</v>
      </c>
      <c r="C367" s="114" t="s">
        <v>1471</v>
      </c>
      <c r="D367" s="70" t="s">
        <v>58</v>
      </c>
      <c r="E367" s="71" t="s">
        <v>57</v>
      </c>
      <c r="F367" s="72">
        <v>16</v>
      </c>
      <c r="G367" s="73">
        <v>753</v>
      </c>
      <c r="H367" s="179"/>
      <c r="I367" s="206" t="s">
        <v>100</v>
      </c>
      <c r="J367" s="206"/>
      <c r="K367" s="148" t="s">
        <v>100</v>
      </c>
      <c r="L367" s="98" t="s">
        <v>511</v>
      </c>
      <c r="M367" s="78"/>
    </row>
    <row r="368" spans="2:13" ht="24">
      <c r="B368" s="205"/>
      <c r="C368" s="114" t="s">
        <v>1473</v>
      </c>
      <c r="D368" s="70" t="s">
        <v>60</v>
      </c>
      <c r="E368" s="71" t="s">
        <v>59</v>
      </c>
      <c r="F368" s="72">
        <v>12</v>
      </c>
      <c r="G368" s="73">
        <v>987.75</v>
      </c>
      <c r="H368" s="179"/>
      <c r="I368" s="207"/>
      <c r="J368" s="207"/>
      <c r="K368" s="148"/>
      <c r="L368" s="98" t="s">
        <v>511</v>
      </c>
      <c r="M368" s="78"/>
    </row>
    <row r="369" spans="2:12">
      <c r="B369" s="205"/>
      <c r="C369" s="114" t="s">
        <v>1475</v>
      </c>
      <c r="D369" s="70" t="s">
        <v>89</v>
      </c>
      <c r="E369" s="71" t="s">
        <v>90</v>
      </c>
      <c r="F369" s="72">
        <v>3</v>
      </c>
      <c r="G369" s="73">
        <f>202.5+117</f>
        <v>319.5</v>
      </c>
      <c r="H369" s="179"/>
      <c r="I369" s="207"/>
      <c r="J369" s="207"/>
      <c r="K369" s="148"/>
      <c r="L369" s="98" t="s">
        <v>511</v>
      </c>
    </row>
    <row r="370" spans="2:12">
      <c r="B370" s="205"/>
      <c r="C370" s="114" t="s">
        <v>1449</v>
      </c>
      <c r="D370" s="69" t="s">
        <v>424</v>
      </c>
      <c r="E370" s="71" t="s">
        <v>35</v>
      </c>
      <c r="F370" s="70">
        <v>2</v>
      </c>
      <c r="G370" s="74">
        <v>303</v>
      </c>
      <c r="H370" s="179"/>
      <c r="I370" s="207"/>
      <c r="J370" s="207"/>
      <c r="K370" s="148"/>
      <c r="L370" s="98" t="s">
        <v>511</v>
      </c>
    </row>
    <row r="371" spans="2:12" ht="24">
      <c r="B371" s="199" t="s">
        <v>417</v>
      </c>
      <c r="C371" s="115" t="s">
        <v>1487</v>
      </c>
      <c r="D371" s="84" t="s">
        <v>418</v>
      </c>
      <c r="E371" s="85" t="s">
        <v>420</v>
      </c>
      <c r="F371" s="86">
        <v>12</v>
      </c>
      <c r="G371" s="141">
        <v>220.5</v>
      </c>
      <c r="H371" s="3"/>
      <c r="I371" s="143">
        <f>J371*22%+J371</f>
        <v>199.47</v>
      </c>
      <c r="J371" s="138">
        <v>163.5</v>
      </c>
      <c r="K371" s="140">
        <f>I371*H371</f>
        <v>0</v>
      </c>
      <c r="L371" s="98" t="s">
        <v>511</v>
      </c>
    </row>
    <row r="372" spans="2:12">
      <c r="B372" s="199"/>
      <c r="C372" s="115" t="s">
        <v>1488</v>
      </c>
      <c r="D372" s="84" t="s">
        <v>419</v>
      </c>
      <c r="E372" s="85" t="s">
        <v>421</v>
      </c>
      <c r="F372" s="86">
        <v>24</v>
      </c>
      <c r="G372" s="141">
        <v>74.25</v>
      </c>
      <c r="H372" s="3"/>
      <c r="I372" s="143">
        <f t="shared" ref="I372:I373" si="14">J372*22%+J372</f>
        <v>90.585000000000008</v>
      </c>
      <c r="J372" s="138">
        <v>74.25</v>
      </c>
      <c r="K372" s="140">
        <f t="shared" ref="K372:K373" si="15">I372*H372</f>
        <v>0</v>
      </c>
      <c r="L372" s="98" t="s">
        <v>511</v>
      </c>
    </row>
    <row r="373" spans="2:12" ht="24">
      <c r="B373" s="200"/>
      <c r="C373" s="118" t="s">
        <v>422</v>
      </c>
      <c r="D373" s="119" t="s">
        <v>423</v>
      </c>
      <c r="E373" s="144" t="s">
        <v>2010</v>
      </c>
      <c r="F373" s="120">
        <v>3</v>
      </c>
      <c r="G373" s="142"/>
      <c r="H373" s="3"/>
      <c r="I373" s="143">
        <f t="shared" si="14"/>
        <v>9150</v>
      </c>
      <c r="J373" s="139">
        <v>7500</v>
      </c>
      <c r="K373" s="140">
        <f t="shared" si="15"/>
        <v>0</v>
      </c>
      <c r="L373" s="121" t="s">
        <v>511</v>
      </c>
    </row>
    <row r="374" spans="2:12">
      <c r="B374" s="123" t="s">
        <v>11</v>
      </c>
      <c r="C374" s="122" t="s">
        <v>1489</v>
      </c>
      <c r="D374" s="28" t="s">
        <v>1840</v>
      </c>
      <c r="E374" s="25" t="s">
        <v>671</v>
      </c>
      <c r="H374" s="3"/>
      <c r="I374" s="23">
        <f>J374*22%+J374</f>
        <v>199.47</v>
      </c>
      <c r="J374" s="23">
        <v>163.5</v>
      </c>
      <c r="K374" s="24">
        <f>H374*I374</f>
        <v>0</v>
      </c>
      <c r="L374" s="123" t="s">
        <v>675</v>
      </c>
    </row>
    <row r="375" spans="2:12" ht="24">
      <c r="B375" s="123" t="s">
        <v>11</v>
      </c>
      <c r="C375" s="122" t="s">
        <v>1490</v>
      </c>
      <c r="D375" s="28" t="s">
        <v>1842</v>
      </c>
      <c r="E375" s="25" t="s">
        <v>683</v>
      </c>
      <c r="H375" s="3"/>
      <c r="I375" s="23">
        <f>J375*22%+J375</f>
        <v>344.04</v>
      </c>
      <c r="J375" s="23">
        <v>282</v>
      </c>
      <c r="K375" s="24">
        <f t="shared" ref="K375:K437" si="16">H375*I375</f>
        <v>0</v>
      </c>
      <c r="L375" s="123" t="s">
        <v>675</v>
      </c>
    </row>
    <row r="376" spans="2:12" ht="24">
      <c r="B376" s="123" t="s">
        <v>11</v>
      </c>
      <c r="C376" s="122" t="s">
        <v>1491</v>
      </c>
      <c r="D376" s="28" t="s">
        <v>1844</v>
      </c>
      <c r="E376" s="25" t="s">
        <v>672</v>
      </c>
      <c r="H376" s="3"/>
      <c r="I376" s="23">
        <f t="shared" ref="I376:I438" si="17">J376*22%+J376</f>
        <v>247.965</v>
      </c>
      <c r="J376" s="23">
        <v>203.25</v>
      </c>
      <c r="K376" s="24">
        <f t="shared" si="16"/>
        <v>0</v>
      </c>
      <c r="L376" s="123" t="s">
        <v>675</v>
      </c>
    </row>
    <row r="377" spans="2:12" ht="24">
      <c r="B377" s="123" t="s">
        <v>11</v>
      </c>
      <c r="C377" s="122" t="s">
        <v>1492</v>
      </c>
      <c r="D377" s="28" t="s">
        <v>2072</v>
      </c>
      <c r="E377" s="25" t="s">
        <v>673</v>
      </c>
      <c r="H377" s="3"/>
      <c r="I377" s="23">
        <f t="shared" si="17"/>
        <v>387.96</v>
      </c>
      <c r="J377" s="23">
        <v>318</v>
      </c>
      <c r="K377" s="24">
        <f t="shared" si="16"/>
        <v>0</v>
      </c>
      <c r="L377" s="123" t="s">
        <v>675</v>
      </c>
    </row>
    <row r="378" spans="2:12">
      <c r="B378" s="123" t="s">
        <v>11</v>
      </c>
      <c r="C378" s="122" t="s">
        <v>1493</v>
      </c>
      <c r="D378" s="28" t="s">
        <v>2073</v>
      </c>
      <c r="E378" s="25" t="s">
        <v>678</v>
      </c>
      <c r="H378" s="3"/>
      <c r="I378" s="23">
        <f t="shared" si="17"/>
        <v>272.67</v>
      </c>
      <c r="J378" s="23">
        <v>223.5</v>
      </c>
      <c r="K378" s="24">
        <f t="shared" si="16"/>
        <v>0</v>
      </c>
      <c r="L378" s="123" t="s">
        <v>675</v>
      </c>
    </row>
    <row r="379" spans="2:12" ht="24">
      <c r="B379" s="123" t="s">
        <v>11</v>
      </c>
      <c r="C379" s="122" t="s">
        <v>1494</v>
      </c>
      <c r="D379" s="28" t="s">
        <v>2074</v>
      </c>
      <c r="E379" s="25" t="s">
        <v>674</v>
      </c>
      <c r="H379" s="3"/>
      <c r="I379" s="23">
        <f t="shared" si="17"/>
        <v>486.78</v>
      </c>
      <c r="J379" s="23">
        <v>399</v>
      </c>
      <c r="K379" s="24">
        <f t="shared" si="16"/>
        <v>0</v>
      </c>
      <c r="L379" s="123" t="s">
        <v>675</v>
      </c>
    </row>
    <row r="380" spans="2:12">
      <c r="B380" s="123" t="s">
        <v>11</v>
      </c>
      <c r="C380" s="122" t="s">
        <v>1495</v>
      </c>
      <c r="D380" s="28" t="s">
        <v>2075</v>
      </c>
      <c r="E380" s="25" t="s">
        <v>677</v>
      </c>
      <c r="H380" s="3"/>
      <c r="I380" s="23">
        <f t="shared" si="17"/>
        <v>344.04</v>
      </c>
      <c r="J380" s="23">
        <v>282</v>
      </c>
      <c r="K380" s="24">
        <f t="shared" si="16"/>
        <v>0</v>
      </c>
      <c r="L380" s="123" t="s">
        <v>675</v>
      </c>
    </row>
    <row r="381" spans="2:12">
      <c r="B381" s="123" t="s">
        <v>11</v>
      </c>
      <c r="C381" s="122" t="s">
        <v>1496</v>
      </c>
      <c r="D381" s="28" t="s">
        <v>2076</v>
      </c>
      <c r="E381" s="25" t="s">
        <v>679</v>
      </c>
      <c r="H381" s="3"/>
      <c r="I381" s="23">
        <f t="shared" si="17"/>
        <v>184.82999999999998</v>
      </c>
      <c r="J381" s="23">
        <v>151.5</v>
      </c>
      <c r="K381" s="24">
        <f t="shared" si="16"/>
        <v>0</v>
      </c>
      <c r="L381" s="123" t="s">
        <v>675</v>
      </c>
    </row>
    <row r="382" spans="2:12" ht="24">
      <c r="B382" s="123" t="s">
        <v>11</v>
      </c>
      <c r="C382" s="122" t="s">
        <v>1497</v>
      </c>
      <c r="D382" s="28" t="s">
        <v>2077</v>
      </c>
      <c r="E382" s="25" t="s">
        <v>696</v>
      </c>
      <c r="H382" s="3"/>
      <c r="I382" s="23">
        <f t="shared" si="17"/>
        <v>371.49</v>
      </c>
      <c r="J382" s="23">
        <v>304.5</v>
      </c>
      <c r="K382" s="24">
        <f t="shared" si="16"/>
        <v>0</v>
      </c>
      <c r="L382" s="123" t="s">
        <v>675</v>
      </c>
    </row>
    <row r="383" spans="2:12">
      <c r="B383" s="123" t="s">
        <v>11</v>
      </c>
      <c r="C383" s="122" t="s">
        <v>1498</v>
      </c>
      <c r="D383" s="28" t="s">
        <v>2078</v>
      </c>
      <c r="E383" s="25" t="s">
        <v>680</v>
      </c>
      <c r="H383" s="3"/>
      <c r="I383" s="23">
        <f t="shared" si="17"/>
        <v>242.47499999999999</v>
      </c>
      <c r="J383" s="23">
        <v>198.75</v>
      </c>
      <c r="K383" s="24">
        <f t="shared" si="16"/>
        <v>0</v>
      </c>
      <c r="L383" s="123" t="s">
        <v>675</v>
      </c>
    </row>
    <row r="384" spans="2:12" ht="24">
      <c r="B384" s="123" t="s">
        <v>11</v>
      </c>
      <c r="C384" s="122" t="s">
        <v>1499</v>
      </c>
      <c r="D384" s="28" t="s">
        <v>2079</v>
      </c>
      <c r="E384" s="25" t="s">
        <v>682</v>
      </c>
      <c r="H384" s="3"/>
      <c r="I384" s="23">
        <f>J384*22%+J384</f>
        <v>841.8</v>
      </c>
      <c r="J384" s="23">
        <v>690</v>
      </c>
      <c r="K384" s="24">
        <f t="shared" si="16"/>
        <v>0</v>
      </c>
      <c r="L384" s="123" t="s">
        <v>681</v>
      </c>
    </row>
    <row r="385" spans="2:12" ht="24">
      <c r="B385" s="123" t="s">
        <v>11</v>
      </c>
      <c r="C385" s="122" t="s">
        <v>1500</v>
      </c>
      <c r="D385" s="28" t="s">
        <v>2080</v>
      </c>
      <c r="E385" s="25" t="s">
        <v>684</v>
      </c>
      <c r="H385" s="3"/>
      <c r="I385" s="23">
        <f t="shared" si="17"/>
        <v>676.18499999999995</v>
      </c>
      <c r="J385" s="23">
        <v>554.25</v>
      </c>
      <c r="K385" s="24">
        <f t="shared" si="16"/>
        <v>0</v>
      </c>
      <c r="L385" s="123" t="s">
        <v>681</v>
      </c>
    </row>
    <row r="386" spans="2:12" ht="24">
      <c r="B386" s="123" t="s">
        <v>11</v>
      </c>
      <c r="C386" s="122" t="s">
        <v>1501</v>
      </c>
      <c r="D386" s="28" t="s">
        <v>2081</v>
      </c>
      <c r="E386" s="25" t="s">
        <v>685</v>
      </c>
      <c r="H386" s="3"/>
      <c r="I386" s="23">
        <f t="shared" si="17"/>
        <v>521.54999999999995</v>
      </c>
      <c r="J386" s="23">
        <v>427.5</v>
      </c>
      <c r="K386" s="24">
        <f t="shared" si="16"/>
        <v>0</v>
      </c>
      <c r="L386" s="123" t="s">
        <v>681</v>
      </c>
    </row>
    <row r="387" spans="2:12">
      <c r="B387" s="123" t="s">
        <v>11</v>
      </c>
      <c r="C387" s="122" t="s">
        <v>1502</v>
      </c>
      <c r="D387" s="28" t="s">
        <v>2082</v>
      </c>
      <c r="E387" s="25" t="s">
        <v>686</v>
      </c>
      <c r="H387" s="3"/>
      <c r="I387" s="23">
        <f t="shared" si="17"/>
        <v>118.95</v>
      </c>
      <c r="J387" s="23">
        <v>97.5</v>
      </c>
      <c r="K387" s="24">
        <f t="shared" si="16"/>
        <v>0</v>
      </c>
      <c r="L387" s="123" t="s">
        <v>681</v>
      </c>
    </row>
    <row r="388" spans="2:12">
      <c r="B388" s="123" t="s">
        <v>11</v>
      </c>
      <c r="C388" s="122" t="s">
        <v>1503</v>
      </c>
      <c r="D388" s="28" t="s">
        <v>2083</v>
      </c>
      <c r="E388" s="25" t="s">
        <v>687</v>
      </c>
      <c r="H388" s="3"/>
      <c r="I388" s="23">
        <f t="shared" si="17"/>
        <v>238.815</v>
      </c>
      <c r="J388" s="23">
        <v>195.75</v>
      </c>
      <c r="K388" s="24">
        <f t="shared" si="16"/>
        <v>0</v>
      </c>
      <c r="L388" s="123" t="s">
        <v>681</v>
      </c>
    </row>
    <row r="389" spans="2:12" ht="24">
      <c r="B389" s="123" t="s">
        <v>11</v>
      </c>
      <c r="C389" s="122" t="s">
        <v>1504</v>
      </c>
      <c r="D389" s="28" t="s">
        <v>2084</v>
      </c>
      <c r="E389" s="25" t="s">
        <v>688</v>
      </c>
      <c r="H389" s="3"/>
      <c r="I389" s="23">
        <f t="shared" si="17"/>
        <v>144.57</v>
      </c>
      <c r="J389" s="23">
        <v>118.5</v>
      </c>
      <c r="K389" s="24">
        <f t="shared" si="16"/>
        <v>0</v>
      </c>
      <c r="L389" s="123" t="s">
        <v>681</v>
      </c>
    </row>
    <row r="390" spans="2:12">
      <c r="B390" s="123" t="s">
        <v>11</v>
      </c>
      <c r="C390" s="122" t="s">
        <v>1505</v>
      </c>
      <c r="D390" s="28" t="s">
        <v>1841</v>
      </c>
      <c r="E390" s="25" t="s">
        <v>689</v>
      </c>
      <c r="H390" s="3"/>
      <c r="I390" s="23">
        <f t="shared" si="17"/>
        <v>272.67</v>
      </c>
      <c r="J390" s="23">
        <v>223.5</v>
      </c>
      <c r="K390" s="24">
        <f t="shared" si="16"/>
        <v>0</v>
      </c>
      <c r="L390" s="123" t="s">
        <v>676</v>
      </c>
    </row>
    <row r="391" spans="2:12" ht="24">
      <c r="B391" s="123" t="s">
        <v>11</v>
      </c>
      <c r="C391" s="122" t="s">
        <v>1506</v>
      </c>
      <c r="D391" s="28" t="s">
        <v>1843</v>
      </c>
      <c r="E391" s="25" t="s">
        <v>691</v>
      </c>
      <c r="H391" s="3"/>
      <c r="I391" s="23">
        <f t="shared" si="17"/>
        <v>457.5</v>
      </c>
      <c r="J391" s="23">
        <v>375</v>
      </c>
      <c r="K391" s="24">
        <f t="shared" si="16"/>
        <v>0</v>
      </c>
      <c r="L391" s="123" t="s">
        <v>676</v>
      </c>
    </row>
    <row r="392" spans="2:12" ht="24">
      <c r="B392" s="123" t="s">
        <v>11</v>
      </c>
      <c r="C392" s="122" t="s">
        <v>1507</v>
      </c>
      <c r="D392" s="28" t="s">
        <v>2085</v>
      </c>
      <c r="E392" s="25" t="s">
        <v>690</v>
      </c>
      <c r="H392" s="3"/>
      <c r="I392" s="23">
        <f t="shared" si="17"/>
        <v>671.61</v>
      </c>
      <c r="J392" s="23">
        <v>550.5</v>
      </c>
      <c r="K392" s="24">
        <f t="shared" si="16"/>
        <v>0</v>
      </c>
      <c r="L392" s="123" t="s">
        <v>676</v>
      </c>
    </row>
    <row r="393" spans="2:12" ht="24">
      <c r="B393" s="123" t="s">
        <v>11</v>
      </c>
      <c r="C393" s="122" t="s">
        <v>1508</v>
      </c>
      <c r="D393" s="28" t="s">
        <v>2086</v>
      </c>
      <c r="E393" s="25" t="s">
        <v>692</v>
      </c>
      <c r="H393" s="3"/>
      <c r="I393" s="23">
        <f t="shared" si="17"/>
        <v>314.76</v>
      </c>
      <c r="J393" s="23">
        <v>258</v>
      </c>
      <c r="K393" s="24">
        <f t="shared" si="16"/>
        <v>0</v>
      </c>
      <c r="L393" s="123" t="s">
        <v>676</v>
      </c>
    </row>
    <row r="394" spans="2:12" ht="24">
      <c r="B394" s="123" t="s">
        <v>11</v>
      </c>
      <c r="C394" s="122" t="s">
        <v>1509</v>
      </c>
      <c r="D394" s="28" t="s">
        <v>2085</v>
      </c>
      <c r="E394" s="25" t="s">
        <v>693</v>
      </c>
      <c r="H394" s="3"/>
      <c r="I394" s="23">
        <f t="shared" si="17"/>
        <v>733.83</v>
      </c>
      <c r="J394" s="23">
        <v>601.5</v>
      </c>
      <c r="K394" s="24">
        <f t="shared" si="16"/>
        <v>0</v>
      </c>
      <c r="L394" s="123" t="s">
        <v>676</v>
      </c>
    </row>
    <row r="395" spans="2:12" ht="24">
      <c r="B395" s="123" t="s">
        <v>11</v>
      </c>
      <c r="C395" s="122" t="s">
        <v>1510</v>
      </c>
      <c r="D395" s="28" t="s">
        <v>2087</v>
      </c>
      <c r="E395" s="25" t="s">
        <v>694</v>
      </c>
      <c r="H395" s="3"/>
      <c r="I395" s="23">
        <f t="shared" si="17"/>
        <v>474.88499999999999</v>
      </c>
      <c r="J395" s="23">
        <v>389.25</v>
      </c>
      <c r="K395" s="24">
        <f t="shared" si="16"/>
        <v>0</v>
      </c>
      <c r="L395" s="123" t="s">
        <v>676</v>
      </c>
    </row>
    <row r="396" spans="2:12" ht="24">
      <c r="B396" s="123" t="s">
        <v>11</v>
      </c>
      <c r="C396" s="122" t="s">
        <v>1511</v>
      </c>
      <c r="D396" s="28" t="s">
        <v>2088</v>
      </c>
      <c r="E396" s="25" t="s">
        <v>695</v>
      </c>
      <c r="H396" s="3"/>
      <c r="I396" s="23">
        <f t="shared" si="17"/>
        <v>435.54</v>
      </c>
      <c r="J396" s="23">
        <v>357</v>
      </c>
      <c r="K396" s="24">
        <f t="shared" si="16"/>
        <v>0</v>
      </c>
      <c r="L396" s="123" t="s">
        <v>676</v>
      </c>
    </row>
    <row r="397" spans="2:12" ht="24">
      <c r="B397" s="123" t="s">
        <v>11</v>
      </c>
      <c r="C397" s="122" t="s">
        <v>1512</v>
      </c>
      <c r="D397" s="28" t="s">
        <v>2089</v>
      </c>
      <c r="E397" s="25" t="s">
        <v>698</v>
      </c>
      <c r="H397" s="3"/>
      <c r="I397" s="23">
        <f t="shared" si="17"/>
        <v>1265.4449999999999</v>
      </c>
      <c r="J397" s="23">
        <v>1037.25</v>
      </c>
      <c r="K397" s="24">
        <f t="shared" si="16"/>
        <v>0</v>
      </c>
      <c r="L397" s="123" t="s">
        <v>676</v>
      </c>
    </row>
    <row r="398" spans="2:12" ht="24">
      <c r="B398" s="123" t="s">
        <v>11</v>
      </c>
      <c r="C398" s="122" t="s">
        <v>1513</v>
      </c>
      <c r="D398" s="28" t="s">
        <v>2090</v>
      </c>
      <c r="E398" s="25" t="s">
        <v>697</v>
      </c>
      <c r="H398" s="3"/>
      <c r="I398" s="23">
        <f t="shared" si="17"/>
        <v>837.22500000000002</v>
      </c>
      <c r="J398" s="23">
        <v>686.25</v>
      </c>
      <c r="K398" s="24">
        <f t="shared" si="16"/>
        <v>0</v>
      </c>
      <c r="L398" s="123" t="s">
        <v>676</v>
      </c>
    </row>
    <row r="399" spans="2:12">
      <c r="B399" s="123" t="s">
        <v>11</v>
      </c>
      <c r="C399" s="122" t="s">
        <v>1514</v>
      </c>
      <c r="D399" s="28" t="s">
        <v>2091</v>
      </c>
      <c r="E399" s="25" t="s">
        <v>699</v>
      </c>
      <c r="H399" s="3"/>
      <c r="I399" s="23">
        <f t="shared" si="17"/>
        <v>301.95</v>
      </c>
      <c r="J399" s="23">
        <v>247.5</v>
      </c>
      <c r="K399" s="24">
        <f t="shared" si="16"/>
        <v>0</v>
      </c>
      <c r="L399" s="123" t="s">
        <v>700</v>
      </c>
    </row>
    <row r="400" spans="2:12">
      <c r="B400" s="123" t="s">
        <v>11</v>
      </c>
      <c r="C400" s="122" t="s">
        <v>1515</v>
      </c>
      <c r="D400" s="28" t="s">
        <v>2092</v>
      </c>
      <c r="E400" s="25" t="s">
        <v>701</v>
      </c>
      <c r="H400" s="3"/>
      <c r="I400" s="23">
        <f t="shared" si="17"/>
        <v>710.04</v>
      </c>
      <c r="J400" s="23">
        <v>582</v>
      </c>
      <c r="K400" s="24">
        <f t="shared" si="16"/>
        <v>0</v>
      </c>
      <c r="L400" s="123" t="s">
        <v>700</v>
      </c>
    </row>
    <row r="401" spans="2:12">
      <c r="B401" s="123" t="s">
        <v>11</v>
      </c>
      <c r="C401" s="122" t="s">
        <v>1516</v>
      </c>
      <c r="D401" s="28" t="s">
        <v>2093</v>
      </c>
      <c r="E401" s="25" t="s">
        <v>702</v>
      </c>
      <c r="H401" s="3"/>
      <c r="I401" s="23">
        <f t="shared" si="17"/>
        <v>710.04</v>
      </c>
      <c r="J401" s="23">
        <v>582</v>
      </c>
      <c r="K401" s="24">
        <f t="shared" si="16"/>
        <v>0</v>
      </c>
      <c r="L401" s="123" t="s">
        <v>700</v>
      </c>
    </row>
    <row r="402" spans="2:12">
      <c r="B402" s="123" t="s">
        <v>11</v>
      </c>
      <c r="C402" s="122" t="s">
        <v>1517</v>
      </c>
      <c r="D402" s="28" t="s">
        <v>2073</v>
      </c>
      <c r="E402" s="25" t="s">
        <v>703</v>
      </c>
      <c r="H402" s="3"/>
      <c r="I402" s="23">
        <f t="shared" si="17"/>
        <v>344.95499999999998</v>
      </c>
      <c r="J402" s="23">
        <v>282.75</v>
      </c>
      <c r="K402" s="24">
        <f t="shared" si="16"/>
        <v>0</v>
      </c>
      <c r="L402" s="123" t="s">
        <v>700</v>
      </c>
    </row>
    <row r="403" spans="2:12">
      <c r="B403" s="123" t="s">
        <v>11</v>
      </c>
      <c r="C403" s="122" t="s">
        <v>1518</v>
      </c>
      <c r="D403" s="28" t="s">
        <v>2074</v>
      </c>
      <c r="E403" s="25" t="s">
        <v>704</v>
      </c>
      <c r="H403" s="3"/>
      <c r="I403" s="23">
        <f t="shared" si="17"/>
        <v>722.85</v>
      </c>
      <c r="J403" s="23">
        <v>592.5</v>
      </c>
      <c r="K403" s="24">
        <f t="shared" si="16"/>
        <v>0</v>
      </c>
      <c r="L403" s="123" t="s">
        <v>700</v>
      </c>
    </row>
    <row r="404" spans="2:12">
      <c r="B404" s="123" t="s">
        <v>11</v>
      </c>
      <c r="C404" s="122" t="s">
        <v>1519</v>
      </c>
      <c r="D404" s="28" t="s">
        <v>2094</v>
      </c>
      <c r="E404" s="25" t="s">
        <v>705</v>
      </c>
      <c r="H404" s="3"/>
      <c r="I404" s="23">
        <f t="shared" si="17"/>
        <v>766.77</v>
      </c>
      <c r="J404" s="23">
        <v>628.5</v>
      </c>
      <c r="K404" s="24">
        <f t="shared" si="16"/>
        <v>0</v>
      </c>
      <c r="L404" s="123" t="s">
        <v>700</v>
      </c>
    </row>
    <row r="405" spans="2:12">
      <c r="B405" s="123" t="s">
        <v>11</v>
      </c>
      <c r="C405" s="122" t="s">
        <v>1520</v>
      </c>
      <c r="D405" s="28" t="s">
        <v>2095</v>
      </c>
      <c r="E405" s="25" t="s">
        <v>706</v>
      </c>
      <c r="H405" s="3"/>
      <c r="I405" s="23">
        <f t="shared" si="17"/>
        <v>805.2</v>
      </c>
      <c r="J405" s="23">
        <v>660</v>
      </c>
      <c r="K405" s="24">
        <f t="shared" si="16"/>
        <v>0</v>
      </c>
      <c r="L405" s="123" t="s">
        <v>700</v>
      </c>
    </row>
    <row r="406" spans="2:12">
      <c r="B406" s="123" t="s">
        <v>11</v>
      </c>
      <c r="C406" s="122" t="s">
        <v>1521</v>
      </c>
      <c r="D406" s="28" t="s">
        <v>2075</v>
      </c>
      <c r="E406" s="25" t="s">
        <v>707</v>
      </c>
      <c r="H406" s="3"/>
      <c r="I406" s="23">
        <f t="shared" si="17"/>
        <v>539.85</v>
      </c>
      <c r="J406" s="23">
        <v>442.5</v>
      </c>
      <c r="K406" s="24">
        <f t="shared" si="16"/>
        <v>0</v>
      </c>
      <c r="L406" s="123" t="s">
        <v>700</v>
      </c>
    </row>
    <row r="407" spans="2:12">
      <c r="B407" s="123" t="s">
        <v>11</v>
      </c>
      <c r="C407" s="122" t="s">
        <v>1522</v>
      </c>
      <c r="D407" s="28" t="s">
        <v>2096</v>
      </c>
      <c r="E407" s="25" t="s">
        <v>708</v>
      </c>
      <c r="H407" s="3"/>
      <c r="I407" s="23">
        <f t="shared" si="17"/>
        <v>365.08499999999998</v>
      </c>
      <c r="J407" s="23">
        <v>299.25</v>
      </c>
      <c r="K407" s="24">
        <f t="shared" si="16"/>
        <v>0</v>
      </c>
      <c r="L407" s="123" t="s">
        <v>700</v>
      </c>
    </row>
    <row r="408" spans="2:12">
      <c r="B408" s="123" t="s">
        <v>11</v>
      </c>
      <c r="C408" s="122" t="s">
        <v>1523</v>
      </c>
      <c r="D408" s="28" t="s">
        <v>2097</v>
      </c>
      <c r="E408" s="25" t="s">
        <v>709</v>
      </c>
      <c r="H408" s="3"/>
      <c r="I408" s="23">
        <f t="shared" si="17"/>
        <v>373.32</v>
      </c>
      <c r="J408" s="23">
        <v>306</v>
      </c>
      <c r="K408" s="24">
        <f t="shared" si="16"/>
        <v>0</v>
      </c>
      <c r="L408" s="123" t="s">
        <v>700</v>
      </c>
    </row>
    <row r="409" spans="2:12">
      <c r="B409" s="123" t="s">
        <v>11</v>
      </c>
      <c r="C409" s="122" t="s">
        <v>1524</v>
      </c>
      <c r="D409" s="28" t="s">
        <v>2076</v>
      </c>
      <c r="E409" s="25" t="s">
        <v>710</v>
      </c>
      <c r="H409" s="3"/>
      <c r="I409" s="23">
        <f t="shared" si="17"/>
        <v>171.10499999999999</v>
      </c>
      <c r="J409" s="23">
        <v>140.25</v>
      </c>
      <c r="K409" s="24">
        <f t="shared" si="16"/>
        <v>0</v>
      </c>
      <c r="L409" s="123" t="s">
        <v>700</v>
      </c>
    </row>
    <row r="410" spans="2:12">
      <c r="B410" s="123" t="s">
        <v>11</v>
      </c>
      <c r="C410" s="122" t="s">
        <v>1525</v>
      </c>
      <c r="D410" s="28" t="s">
        <v>2098</v>
      </c>
      <c r="E410" s="25" t="s">
        <v>711</v>
      </c>
      <c r="H410" s="3"/>
      <c r="I410" s="23">
        <f t="shared" si="17"/>
        <v>420.9</v>
      </c>
      <c r="J410" s="23">
        <v>345</v>
      </c>
      <c r="K410" s="24">
        <f t="shared" si="16"/>
        <v>0</v>
      </c>
      <c r="L410" s="123" t="s">
        <v>700</v>
      </c>
    </row>
    <row r="411" spans="2:12">
      <c r="B411" s="123" t="s">
        <v>11</v>
      </c>
      <c r="C411" s="122" t="s">
        <v>1526</v>
      </c>
      <c r="D411" s="28" t="s">
        <v>2076</v>
      </c>
      <c r="E411" s="25" t="s">
        <v>712</v>
      </c>
      <c r="H411" s="3"/>
      <c r="I411" s="23">
        <f t="shared" si="17"/>
        <v>324.82499999999999</v>
      </c>
      <c r="J411" s="23">
        <v>266.25</v>
      </c>
      <c r="K411" s="24">
        <f t="shared" si="16"/>
        <v>0</v>
      </c>
      <c r="L411" s="123" t="s">
        <v>713</v>
      </c>
    </row>
    <row r="412" spans="2:12" ht="24">
      <c r="B412" s="123" t="s">
        <v>11</v>
      </c>
      <c r="C412" s="122" t="s">
        <v>1527</v>
      </c>
      <c r="D412" s="28" t="s">
        <v>2099</v>
      </c>
      <c r="E412" s="25" t="s">
        <v>714</v>
      </c>
      <c r="H412" s="3"/>
      <c r="I412" s="23">
        <f t="shared" si="17"/>
        <v>747.55500000000006</v>
      </c>
      <c r="J412" s="23">
        <v>612.75</v>
      </c>
      <c r="K412" s="24">
        <f t="shared" si="16"/>
        <v>0</v>
      </c>
      <c r="L412" s="123" t="s">
        <v>713</v>
      </c>
    </row>
    <row r="413" spans="2:12" ht="24">
      <c r="B413" s="123" t="s">
        <v>11</v>
      </c>
      <c r="C413" s="122" t="s">
        <v>1528</v>
      </c>
      <c r="D413" s="28" t="s">
        <v>2096</v>
      </c>
      <c r="E413" s="25" t="s">
        <v>715</v>
      </c>
      <c r="H413" s="3"/>
      <c r="I413" s="23">
        <f t="shared" si="17"/>
        <v>377.89499999999998</v>
      </c>
      <c r="J413" s="23">
        <v>309.75</v>
      </c>
      <c r="K413" s="24">
        <f t="shared" si="16"/>
        <v>0</v>
      </c>
      <c r="L413" s="123" t="s">
        <v>713</v>
      </c>
    </row>
    <row r="414" spans="2:12" ht="24">
      <c r="B414" s="123" t="s">
        <v>11</v>
      </c>
      <c r="C414" s="122" t="s">
        <v>1529</v>
      </c>
      <c r="D414" s="28" t="s">
        <v>2100</v>
      </c>
      <c r="E414" s="25" t="s">
        <v>720</v>
      </c>
      <c r="H414" s="3"/>
      <c r="I414" s="23">
        <f t="shared" si="17"/>
        <v>630.43499999999995</v>
      </c>
      <c r="J414" s="23">
        <v>516.75</v>
      </c>
      <c r="K414" s="24">
        <f t="shared" si="16"/>
        <v>0</v>
      </c>
      <c r="L414" s="123" t="s">
        <v>713</v>
      </c>
    </row>
    <row r="415" spans="2:12" ht="24">
      <c r="B415" s="123" t="s">
        <v>11</v>
      </c>
      <c r="C415" s="122" t="s">
        <v>1530</v>
      </c>
      <c r="D415" s="28" t="s">
        <v>2101</v>
      </c>
      <c r="E415" s="25" t="s">
        <v>721</v>
      </c>
      <c r="H415" s="3"/>
      <c r="I415" s="23">
        <f t="shared" si="17"/>
        <v>498.67500000000001</v>
      </c>
      <c r="J415" s="23">
        <v>408.75</v>
      </c>
      <c r="K415" s="24">
        <f t="shared" si="16"/>
        <v>0</v>
      </c>
      <c r="L415" s="123" t="s">
        <v>713</v>
      </c>
    </row>
    <row r="416" spans="2:12" ht="24">
      <c r="B416" s="123" t="s">
        <v>11</v>
      </c>
      <c r="C416" s="122" t="s">
        <v>1531</v>
      </c>
      <c r="D416" s="28" t="s">
        <v>2099</v>
      </c>
      <c r="E416" s="25" t="s">
        <v>716</v>
      </c>
      <c r="H416" s="3"/>
      <c r="I416" s="23">
        <f t="shared" si="17"/>
        <v>818.92499999999995</v>
      </c>
      <c r="J416" s="23">
        <v>671.25</v>
      </c>
      <c r="K416" s="24">
        <f t="shared" si="16"/>
        <v>0</v>
      </c>
      <c r="L416" s="123" t="s">
        <v>713</v>
      </c>
    </row>
    <row r="417" spans="2:12">
      <c r="B417" s="123" t="s">
        <v>11</v>
      </c>
      <c r="C417" s="122" t="s">
        <v>1532</v>
      </c>
      <c r="D417" s="28" t="s">
        <v>2102</v>
      </c>
      <c r="E417" s="25" t="s">
        <v>717</v>
      </c>
      <c r="H417" s="3"/>
      <c r="I417" s="23">
        <f t="shared" si="17"/>
        <v>496.84500000000003</v>
      </c>
      <c r="J417" s="23">
        <v>407.25</v>
      </c>
      <c r="K417" s="24">
        <f t="shared" si="16"/>
        <v>0</v>
      </c>
      <c r="L417" s="123" t="s">
        <v>713</v>
      </c>
    </row>
    <row r="418" spans="2:12" ht="24">
      <c r="B418" s="123" t="s">
        <v>11</v>
      </c>
      <c r="C418" s="122" t="s">
        <v>1533</v>
      </c>
      <c r="D418" s="28" t="s">
        <v>2075</v>
      </c>
      <c r="E418" s="25" t="s">
        <v>718</v>
      </c>
      <c r="H418" s="3"/>
      <c r="I418" s="23">
        <f t="shared" si="17"/>
        <v>427.30500000000001</v>
      </c>
      <c r="J418" s="23">
        <v>350.25</v>
      </c>
      <c r="K418" s="24">
        <f t="shared" si="16"/>
        <v>0</v>
      </c>
      <c r="L418" s="123" t="s">
        <v>713</v>
      </c>
    </row>
    <row r="419" spans="2:12" ht="24">
      <c r="B419" s="123" t="s">
        <v>11</v>
      </c>
      <c r="C419" s="122" t="s">
        <v>1534</v>
      </c>
      <c r="D419" s="28" t="s">
        <v>2103</v>
      </c>
      <c r="E419" s="25" t="s">
        <v>719</v>
      </c>
      <c r="H419" s="3"/>
      <c r="I419" s="23">
        <f t="shared" si="17"/>
        <v>959.83500000000004</v>
      </c>
      <c r="J419" s="23">
        <v>786.75</v>
      </c>
      <c r="K419" s="24">
        <f t="shared" si="16"/>
        <v>0</v>
      </c>
      <c r="L419" s="123" t="s">
        <v>713</v>
      </c>
    </row>
    <row r="420" spans="2:12" ht="24">
      <c r="B420" s="123" t="s">
        <v>11</v>
      </c>
      <c r="C420" s="122" t="s">
        <v>1535</v>
      </c>
      <c r="D420" s="28" t="s">
        <v>2104</v>
      </c>
      <c r="E420" s="25" t="s">
        <v>722</v>
      </c>
      <c r="H420" s="3"/>
      <c r="I420" s="23">
        <f t="shared" si="17"/>
        <v>576.45000000000005</v>
      </c>
      <c r="J420" s="23">
        <v>472.5</v>
      </c>
      <c r="K420" s="24">
        <f t="shared" si="16"/>
        <v>0</v>
      </c>
      <c r="L420" s="123" t="s">
        <v>713</v>
      </c>
    </row>
    <row r="421" spans="2:12" ht="24">
      <c r="B421" s="123" t="s">
        <v>11</v>
      </c>
      <c r="C421" s="122" t="s">
        <v>1536</v>
      </c>
      <c r="D421" s="28" t="s">
        <v>2075</v>
      </c>
      <c r="E421" s="25" t="s">
        <v>718</v>
      </c>
      <c r="H421" s="3"/>
      <c r="I421" s="23">
        <f t="shared" si="17"/>
        <v>373.32</v>
      </c>
      <c r="J421" s="23">
        <v>306</v>
      </c>
      <c r="K421" s="24">
        <f t="shared" si="16"/>
        <v>0</v>
      </c>
      <c r="L421" s="123" t="s">
        <v>723</v>
      </c>
    </row>
    <row r="422" spans="2:12" ht="24">
      <c r="B422" s="123" t="s">
        <v>11</v>
      </c>
      <c r="C422" s="122" t="s">
        <v>1537</v>
      </c>
      <c r="D422" s="28" t="s">
        <v>2104</v>
      </c>
      <c r="E422" s="25" t="s">
        <v>722</v>
      </c>
      <c r="H422" s="3"/>
      <c r="I422" s="23">
        <f t="shared" si="17"/>
        <v>505.995</v>
      </c>
      <c r="J422" s="23">
        <v>414.75</v>
      </c>
      <c r="K422" s="24">
        <f t="shared" si="16"/>
        <v>0</v>
      </c>
      <c r="L422" s="123" t="s">
        <v>723</v>
      </c>
    </row>
    <row r="423" spans="2:12" ht="24">
      <c r="B423" s="123" t="s">
        <v>11</v>
      </c>
      <c r="C423" s="122" t="s">
        <v>1538</v>
      </c>
      <c r="D423" s="28" t="s">
        <v>2105</v>
      </c>
      <c r="E423" s="25" t="s">
        <v>724</v>
      </c>
      <c r="H423" s="3"/>
      <c r="I423" s="23">
        <f t="shared" si="17"/>
        <v>576.45000000000005</v>
      </c>
      <c r="J423" s="23">
        <v>472.5</v>
      </c>
      <c r="K423" s="24">
        <f t="shared" si="16"/>
        <v>0</v>
      </c>
      <c r="L423" s="123" t="s">
        <v>723</v>
      </c>
    </row>
    <row r="424" spans="2:12" ht="24">
      <c r="B424" s="123" t="s">
        <v>11</v>
      </c>
      <c r="C424" s="122" t="s">
        <v>1539</v>
      </c>
      <c r="D424" s="28" t="s">
        <v>2106</v>
      </c>
      <c r="E424" s="25" t="s">
        <v>725</v>
      </c>
      <c r="H424" s="3"/>
      <c r="I424" s="23">
        <f t="shared" si="17"/>
        <v>576.45000000000005</v>
      </c>
      <c r="J424" s="23">
        <v>472.5</v>
      </c>
      <c r="K424" s="24">
        <f t="shared" si="16"/>
        <v>0</v>
      </c>
      <c r="L424" s="123" t="s">
        <v>723</v>
      </c>
    </row>
    <row r="425" spans="2:12">
      <c r="B425" s="123" t="s">
        <v>11</v>
      </c>
      <c r="C425" s="122" t="s">
        <v>1540</v>
      </c>
      <c r="D425" s="28" t="s">
        <v>2107</v>
      </c>
      <c r="E425" s="25" t="s">
        <v>726</v>
      </c>
      <c r="H425" s="3"/>
      <c r="I425" s="23">
        <f t="shared" si="17"/>
        <v>397.11</v>
      </c>
      <c r="J425" s="23">
        <v>325.5</v>
      </c>
      <c r="K425" s="24">
        <f t="shared" si="16"/>
        <v>0</v>
      </c>
      <c r="L425" s="123" t="s">
        <v>723</v>
      </c>
    </row>
    <row r="426" spans="2:12">
      <c r="B426" s="123" t="s">
        <v>11</v>
      </c>
      <c r="C426" s="122" t="s">
        <v>1541</v>
      </c>
      <c r="D426" s="28" t="s">
        <v>2091</v>
      </c>
      <c r="E426" s="25" t="s">
        <v>727</v>
      </c>
      <c r="H426" s="3"/>
      <c r="I426" s="23">
        <f t="shared" si="17"/>
        <v>252.54</v>
      </c>
      <c r="J426" s="23">
        <v>207</v>
      </c>
      <c r="K426" s="24">
        <f t="shared" si="16"/>
        <v>0</v>
      </c>
      <c r="L426" s="123" t="s">
        <v>723</v>
      </c>
    </row>
    <row r="427" spans="2:12" ht="24">
      <c r="B427" s="123" t="s">
        <v>11</v>
      </c>
      <c r="C427" s="122" t="s">
        <v>1542</v>
      </c>
      <c r="D427" s="28" t="s">
        <v>2072</v>
      </c>
      <c r="E427" s="25" t="s">
        <v>728</v>
      </c>
      <c r="H427" s="3"/>
      <c r="I427" s="23">
        <f t="shared" si="17"/>
        <v>459.33</v>
      </c>
      <c r="J427" s="23">
        <v>376.5</v>
      </c>
      <c r="K427" s="24">
        <f t="shared" si="16"/>
        <v>0</v>
      </c>
      <c r="L427" s="123" t="s">
        <v>723</v>
      </c>
    </row>
    <row r="428" spans="2:12" ht="24">
      <c r="B428" s="123" t="s">
        <v>11</v>
      </c>
      <c r="C428" s="122" t="s">
        <v>1543</v>
      </c>
      <c r="D428" s="28" t="s">
        <v>2108</v>
      </c>
      <c r="E428" s="25" t="s">
        <v>729</v>
      </c>
      <c r="H428" s="3"/>
      <c r="I428" s="23">
        <f t="shared" si="17"/>
        <v>379.72500000000002</v>
      </c>
      <c r="J428" s="23">
        <v>311.25</v>
      </c>
      <c r="K428" s="24">
        <f t="shared" si="16"/>
        <v>0</v>
      </c>
      <c r="L428" s="123" t="s">
        <v>723</v>
      </c>
    </row>
    <row r="429" spans="2:12" ht="24">
      <c r="B429" s="123" t="s">
        <v>11</v>
      </c>
      <c r="C429" s="122" t="s">
        <v>1544</v>
      </c>
      <c r="D429" s="28" t="s">
        <v>2109</v>
      </c>
      <c r="E429" s="25" t="s">
        <v>730</v>
      </c>
      <c r="H429" s="3"/>
      <c r="I429" s="23">
        <f t="shared" si="17"/>
        <v>1683.6</v>
      </c>
      <c r="J429" s="23">
        <v>1380</v>
      </c>
      <c r="K429" s="24">
        <f t="shared" si="16"/>
        <v>0</v>
      </c>
      <c r="L429" s="123" t="s">
        <v>723</v>
      </c>
    </row>
    <row r="430" spans="2:12">
      <c r="B430" s="123" t="s">
        <v>11</v>
      </c>
      <c r="C430" s="122" t="s">
        <v>1545</v>
      </c>
      <c r="D430" s="28" t="s">
        <v>2110</v>
      </c>
      <c r="E430" s="25" t="s">
        <v>732</v>
      </c>
      <c r="H430" s="3"/>
      <c r="I430" s="23">
        <f t="shared" si="17"/>
        <v>114.375</v>
      </c>
      <c r="J430" s="23">
        <v>93.75</v>
      </c>
      <c r="K430" s="24">
        <f t="shared" si="16"/>
        <v>0</v>
      </c>
      <c r="L430" s="123" t="s">
        <v>753</v>
      </c>
    </row>
    <row r="431" spans="2:12">
      <c r="B431" s="123" t="s">
        <v>11</v>
      </c>
      <c r="C431" s="122" t="s">
        <v>1546</v>
      </c>
      <c r="D431" s="28" t="s">
        <v>2111</v>
      </c>
      <c r="E431" s="25" t="s">
        <v>733</v>
      </c>
      <c r="H431" s="3"/>
      <c r="I431" s="23">
        <f t="shared" si="17"/>
        <v>182.08500000000001</v>
      </c>
      <c r="J431" s="23">
        <v>149.25</v>
      </c>
      <c r="K431" s="24">
        <f t="shared" si="16"/>
        <v>0</v>
      </c>
      <c r="L431" s="123" t="s">
        <v>753</v>
      </c>
    </row>
    <row r="432" spans="2:12">
      <c r="B432" s="123" t="s">
        <v>11</v>
      </c>
      <c r="C432" s="122" t="s">
        <v>1547</v>
      </c>
      <c r="D432" s="28" t="s">
        <v>2112</v>
      </c>
      <c r="E432" s="25" t="s">
        <v>734</v>
      </c>
      <c r="H432" s="3"/>
      <c r="I432" s="23">
        <f t="shared" si="17"/>
        <v>247.05</v>
      </c>
      <c r="J432" s="23">
        <v>202.5</v>
      </c>
      <c r="K432" s="24">
        <f t="shared" si="16"/>
        <v>0</v>
      </c>
      <c r="L432" s="123" t="s">
        <v>753</v>
      </c>
    </row>
    <row r="433" spans="2:12">
      <c r="B433" s="123" t="s">
        <v>11</v>
      </c>
      <c r="C433" s="122" t="s">
        <v>1548</v>
      </c>
      <c r="D433" s="28" t="s">
        <v>2113</v>
      </c>
      <c r="E433" s="131" t="s">
        <v>1952</v>
      </c>
      <c r="H433" s="3"/>
      <c r="I433" s="23">
        <f t="shared" si="17"/>
        <v>312.01499999999999</v>
      </c>
      <c r="J433" s="23">
        <v>255.75</v>
      </c>
      <c r="K433" s="24">
        <f t="shared" si="16"/>
        <v>0</v>
      </c>
      <c r="L433" s="123" t="s">
        <v>753</v>
      </c>
    </row>
    <row r="434" spans="2:12">
      <c r="B434" s="123" t="s">
        <v>11</v>
      </c>
      <c r="C434" s="122" t="s">
        <v>1549</v>
      </c>
      <c r="D434" s="28" t="s">
        <v>2114</v>
      </c>
      <c r="E434" s="131" t="s">
        <v>1953</v>
      </c>
      <c r="H434" s="3"/>
      <c r="I434" s="23">
        <f t="shared" si="17"/>
        <v>349.53</v>
      </c>
      <c r="J434" s="23">
        <v>286.5</v>
      </c>
      <c r="K434" s="24">
        <f t="shared" si="16"/>
        <v>0</v>
      </c>
      <c r="L434" s="123" t="s">
        <v>753</v>
      </c>
    </row>
    <row r="435" spans="2:12">
      <c r="B435" s="123" t="s">
        <v>11</v>
      </c>
      <c r="C435" s="122" t="s">
        <v>731</v>
      </c>
      <c r="D435" s="28" t="s">
        <v>2115</v>
      </c>
      <c r="E435" s="25" t="s">
        <v>735</v>
      </c>
      <c r="H435" s="3"/>
      <c r="I435" s="23">
        <f t="shared" si="17"/>
        <v>182.08500000000001</v>
      </c>
      <c r="J435" s="23">
        <v>149.25</v>
      </c>
      <c r="K435" s="24">
        <f t="shared" si="16"/>
        <v>0</v>
      </c>
      <c r="L435" s="123" t="s">
        <v>753</v>
      </c>
    </row>
    <row r="436" spans="2:12">
      <c r="B436" s="123" t="s">
        <v>11</v>
      </c>
      <c r="C436" s="122" t="s">
        <v>1550</v>
      </c>
      <c r="D436" s="28" t="s">
        <v>2116</v>
      </c>
      <c r="E436" s="25" t="s">
        <v>736</v>
      </c>
      <c r="H436" s="3"/>
      <c r="I436" s="23">
        <f t="shared" si="17"/>
        <v>247.05</v>
      </c>
      <c r="J436" s="23">
        <v>202.5</v>
      </c>
      <c r="K436" s="24">
        <f t="shared" si="16"/>
        <v>0</v>
      </c>
      <c r="L436" s="123" t="s">
        <v>753</v>
      </c>
    </row>
    <row r="437" spans="2:12">
      <c r="B437" s="123" t="s">
        <v>11</v>
      </c>
      <c r="C437" s="122" t="s">
        <v>1551</v>
      </c>
      <c r="D437" s="28" t="s">
        <v>2117</v>
      </c>
      <c r="E437" s="25" t="s">
        <v>737</v>
      </c>
      <c r="H437" s="3"/>
      <c r="I437" s="23">
        <f t="shared" si="17"/>
        <v>312.01499999999999</v>
      </c>
      <c r="J437" s="23">
        <v>255.75</v>
      </c>
      <c r="K437" s="24">
        <f t="shared" si="16"/>
        <v>0</v>
      </c>
      <c r="L437" s="123" t="s">
        <v>753</v>
      </c>
    </row>
    <row r="438" spans="2:12">
      <c r="B438" s="123" t="s">
        <v>11</v>
      </c>
      <c r="C438" s="122" t="s">
        <v>1552</v>
      </c>
      <c r="D438" s="28" t="s">
        <v>2118</v>
      </c>
      <c r="E438" s="25" t="s">
        <v>738</v>
      </c>
      <c r="H438" s="3"/>
      <c r="I438" s="23">
        <f t="shared" si="17"/>
        <v>322.995</v>
      </c>
      <c r="J438" s="23">
        <v>264.75</v>
      </c>
      <c r="K438" s="24">
        <f t="shared" ref="K438:K506" si="18">H438*I438</f>
        <v>0</v>
      </c>
      <c r="L438" s="123" t="s">
        <v>753</v>
      </c>
    </row>
    <row r="439" spans="2:12">
      <c r="B439" s="123" t="s">
        <v>11</v>
      </c>
      <c r="C439" s="122" t="s">
        <v>1553</v>
      </c>
      <c r="D439" s="28" t="s">
        <v>2119</v>
      </c>
      <c r="E439" s="25" t="s">
        <v>739</v>
      </c>
      <c r="H439" s="3"/>
      <c r="I439" s="23">
        <f t="shared" ref="I439:I507" si="19">J439*22%+J439</f>
        <v>484.95</v>
      </c>
      <c r="J439" s="23">
        <v>397.5</v>
      </c>
      <c r="K439" s="24">
        <f t="shared" si="18"/>
        <v>0</v>
      </c>
      <c r="L439" s="123" t="s">
        <v>753</v>
      </c>
    </row>
    <row r="440" spans="2:12">
      <c r="B440" s="123" t="s">
        <v>11</v>
      </c>
      <c r="C440" s="122" t="s">
        <v>1554</v>
      </c>
      <c r="D440" s="28" t="s">
        <v>2120</v>
      </c>
      <c r="E440" s="25" t="s">
        <v>740</v>
      </c>
      <c r="H440" s="3"/>
      <c r="I440" s="23">
        <f t="shared" si="19"/>
        <v>599.32500000000005</v>
      </c>
      <c r="J440" s="23">
        <v>491.25</v>
      </c>
      <c r="K440" s="24">
        <f t="shared" si="18"/>
        <v>0</v>
      </c>
      <c r="L440" s="123" t="s">
        <v>754</v>
      </c>
    </row>
    <row r="441" spans="2:12">
      <c r="B441" s="123" t="s">
        <v>11</v>
      </c>
      <c r="C441" s="122" t="s">
        <v>1555</v>
      </c>
      <c r="D441" s="28" t="s">
        <v>2121</v>
      </c>
      <c r="E441" s="25" t="s">
        <v>742</v>
      </c>
      <c r="H441" s="3"/>
      <c r="I441" s="23">
        <f t="shared" si="19"/>
        <v>135.42000000000002</v>
      </c>
      <c r="J441" s="23">
        <v>111</v>
      </c>
      <c r="K441" s="24">
        <f t="shared" si="18"/>
        <v>0</v>
      </c>
      <c r="L441" s="123" t="s">
        <v>754</v>
      </c>
    </row>
    <row r="442" spans="2:12">
      <c r="B442" s="123" t="s">
        <v>11</v>
      </c>
      <c r="C442" s="122" t="s">
        <v>1556</v>
      </c>
      <c r="D442" s="28" t="s">
        <v>2122</v>
      </c>
      <c r="E442" s="25" t="s">
        <v>743</v>
      </c>
      <c r="H442" s="3"/>
      <c r="I442" s="23">
        <f t="shared" si="19"/>
        <v>226.005</v>
      </c>
      <c r="J442" s="23">
        <v>185.25</v>
      </c>
      <c r="K442" s="24">
        <f t="shared" si="18"/>
        <v>0</v>
      </c>
      <c r="L442" s="123" t="s">
        <v>754</v>
      </c>
    </row>
    <row r="443" spans="2:12">
      <c r="B443" s="123" t="s">
        <v>11</v>
      </c>
      <c r="C443" s="122" t="s">
        <v>1557</v>
      </c>
      <c r="D443" s="28" t="s">
        <v>2123</v>
      </c>
      <c r="E443" s="25" t="s">
        <v>744</v>
      </c>
      <c r="H443" s="3"/>
      <c r="I443" s="23">
        <f t="shared" si="19"/>
        <v>312.93</v>
      </c>
      <c r="J443" s="23">
        <v>256.5</v>
      </c>
      <c r="K443" s="24">
        <f t="shared" si="18"/>
        <v>0</v>
      </c>
      <c r="L443" s="123" t="s">
        <v>754</v>
      </c>
    </row>
    <row r="444" spans="2:12">
      <c r="B444" s="123" t="s">
        <v>11</v>
      </c>
      <c r="C444" s="122" t="s">
        <v>1558</v>
      </c>
      <c r="D444" s="28" t="s">
        <v>2124</v>
      </c>
      <c r="E444" s="25" t="s">
        <v>745</v>
      </c>
      <c r="H444" s="3"/>
      <c r="I444" s="23">
        <f t="shared" si="19"/>
        <v>399.85500000000002</v>
      </c>
      <c r="J444" s="23">
        <v>327.75</v>
      </c>
      <c r="K444" s="24">
        <f t="shared" si="18"/>
        <v>0</v>
      </c>
      <c r="L444" s="123" t="s">
        <v>754</v>
      </c>
    </row>
    <row r="445" spans="2:12">
      <c r="B445" s="123" t="s">
        <v>11</v>
      </c>
      <c r="C445" s="122" t="s">
        <v>1559</v>
      </c>
      <c r="D445" s="28" t="s">
        <v>2125</v>
      </c>
      <c r="E445" s="25" t="s">
        <v>746</v>
      </c>
      <c r="H445" s="3"/>
      <c r="I445" s="23">
        <f t="shared" si="19"/>
        <v>486.78</v>
      </c>
      <c r="J445" s="23">
        <v>399</v>
      </c>
      <c r="K445" s="24">
        <f t="shared" si="18"/>
        <v>0</v>
      </c>
      <c r="L445" s="123" t="s">
        <v>754</v>
      </c>
    </row>
    <row r="446" spans="2:12">
      <c r="B446" s="123" t="s">
        <v>11</v>
      </c>
      <c r="C446" s="122" t="s">
        <v>741</v>
      </c>
      <c r="D446" s="28" t="s">
        <v>2126</v>
      </c>
      <c r="E446" s="25" t="s">
        <v>747</v>
      </c>
      <c r="H446" s="3"/>
      <c r="I446" s="23">
        <f t="shared" si="19"/>
        <v>226.005</v>
      </c>
      <c r="J446" s="23">
        <v>185.25</v>
      </c>
      <c r="K446" s="24">
        <f t="shared" si="18"/>
        <v>0</v>
      </c>
      <c r="L446" s="123" t="s">
        <v>754</v>
      </c>
    </row>
    <row r="447" spans="2:12">
      <c r="B447" s="123" t="s">
        <v>11</v>
      </c>
      <c r="C447" s="122" t="s">
        <v>1560</v>
      </c>
      <c r="D447" s="28" t="s">
        <v>2127</v>
      </c>
      <c r="E447" s="25" t="s">
        <v>748</v>
      </c>
      <c r="H447" s="3"/>
      <c r="I447" s="23">
        <f t="shared" si="19"/>
        <v>312.93</v>
      </c>
      <c r="J447" s="23">
        <v>256.5</v>
      </c>
      <c r="K447" s="24">
        <f t="shared" si="18"/>
        <v>0</v>
      </c>
      <c r="L447" s="123" t="s">
        <v>754</v>
      </c>
    </row>
    <row r="448" spans="2:12">
      <c r="B448" s="123" t="s">
        <v>11</v>
      </c>
      <c r="C448" s="122" t="s">
        <v>1561</v>
      </c>
      <c r="D448" s="28" t="s">
        <v>2128</v>
      </c>
      <c r="E448" s="25" t="s">
        <v>749</v>
      </c>
      <c r="H448" s="3"/>
      <c r="I448" s="23">
        <f t="shared" si="19"/>
        <v>399.85500000000002</v>
      </c>
      <c r="J448" s="23">
        <v>327.75</v>
      </c>
      <c r="K448" s="24">
        <f t="shared" si="18"/>
        <v>0</v>
      </c>
      <c r="L448" s="123" t="s">
        <v>754</v>
      </c>
    </row>
    <row r="449" spans="2:12">
      <c r="B449" s="123" t="s">
        <v>11</v>
      </c>
      <c r="C449" s="122" t="s">
        <v>1562</v>
      </c>
      <c r="D449" s="28" t="s">
        <v>2129</v>
      </c>
      <c r="E449" s="25" t="s">
        <v>750</v>
      </c>
      <c r="H449" s="3"/>
      <c r="I449" s="23">
        <f t="shared" si="19"/>
        <v>409.92</v>
      </c>
      <c r="J449" s="23">
        <v>336</v>
      </c>
      <c r="K449" s="24">
        <f t="shared" si="18"/>
        <v>0</v>
      </c>
      <c r="L449" s="123" t="s">
        <v>754</v>
      </c>
    </row>
    <row r="450" spans="2:12">
      <c r="B450" s="123" t="s">
        <v>11</v>
      </c>
      <c r="C450" s="122" t="s">
        <v>1563</v>
      </c>
      <c r="D450" s="28" t="s">
        <v>2130</v>
      </c>
      <c r="E450" s="25" t="s">
        <v>751</v>
      </c>
      <c r="H450" s="3"/>
      <c r="I450" s="23">
        <f t="shared" si="19"/>
        <v>613.04999999999995</v>
      </c>
      <c r="J450" s="23">
        <v>502.5</v>
      </c>
      <c r="K450" s="24">
        <f t="shared" si="18"/>
        <v>0</v>
      </c>
      <c r="L450" s="123" t="s">
        <v>754</v>
      </c>
    </row>
    <row r="451" spans="2:12">
      <c r="B451" s="123" t="s">
        <v>11</v>
      </c>
      <c r="C451" s="122" t="s">
        <v>1564</v>
      </c>
      <c r="D451" s="28" t="s">
        <v>2131</v>
      </c>
      <c r="E451" s="25" t="s">
        <v>752</v>
      </c>
      <c r="H451" s="3"/>
      <c r="I451" s="23">
        <f t="shared" si="19"/>
        <v>773.17499999999995</v>
      </c>
      <c r="J451" s="23">
        <v>633.75</v>
      </c>
      <c r="K451" s="24">
        <f t="shared" si="18"/>
        <v>0</v>
      </c>
      <c r="L451" s="123" t="s">
        <v>754</v>
      </c>
    </row>
    <row r="452" spans="2:12">
      <c r="B452" s="123" t="s">
        <v>11</v>
      </c>
      <c r="C452" s="122" t="s">
        <v>1565</v>
      </c>
      <c r="D452" s="28" t="s">
        <v>2060</v>
      </c>
      <c r="E452" s="25" t="s">
        <v>757</v>
      </c>
      <c r="H452" s="3"/>
      <c r="I452" s="23">
        <f t="shared" si="19"/>
        <v>384.3</v>
      </c>
      <c r="J452" s="23">
        <v>315</v>
      </c>
      <c r="K452" s="24">
        <f t="shared" si="18"/>
        <v>0</v>
      </c>
      <c r="L452" s="123" t="s">
        <v>756</v>
      </c>
    </row>
    <row r="453" spans="2:12">
      <c r="B453" s="123" t="s">
        <v>11</v>
      </c>
      <c r="C453" s="122" t="s">
        <v>1566</v>
      </c>
      <c r="D453" s="28" t="s">
        <v>2060</v>
      </c>
      <c r="E453" s="25" t="s">
        <v>758</v>
      </c>
      <c r="H453" s="3"/>
      <c r="I453" s="23">
        <f t="shared" si="19"/>
        <v>444.69</v>
      </c>
      <c r="J453" s="23">
        <v>364.5</v>
      </c>
      <c r="K453" s="24">
        <f t="shared" si="18"/>
        <v>0</v>
      </c>
      <c r="L453" s="123" t="s">
        <v>756</v>
      </c>
    </row>
    <row r="454" spans="2:12">
      <c r="B454" s="123" t="s">
        <v>11</v>
      </c>
      <c r="C454" s="122" t="s">
        <v>1567</v>
      </c>
      <c r="D454" s="28" t="s">
        <v>2060</v>
      </c>
      <c r="E454" s="25" t="s">
        <v>758</v>
      </c>
      <c r="H454" s="3"/>
      <c r="I454" s="23">
        <f t="shared" si="19"/>
        <v>473.97</v>
      </c>
      <c r="J454" s="23">
        <v>388.5</v>
      </c>
      <c r="K454" s="24">
        <f t="shared" si="18"/>
        <v>0</v>
      </c>
      <c r="L454" s="123" t="s">
        <v>756</v>
      </c>
    </row>
    <row r="455" spans="2:12">
      <c r="B455" s="123" t="s">
        <v>11</v>
      </c>
      <c r="C455" s="122" t="s">
        <v>1568</v>
      </c>
      <c r="D455" s="28" t="s">
        <v>2060</v>
      </c>
      <c r="E455" s="25" t="s">
        <v>759</v>
      </c>
      <c r="H455" s="3"/>
      <c r="I455" s="23">
        <f t="shared" si="19"/>
        <v>532.53</v>
      </c>
      <c r="J455" s="23">
        <v>436.5</v>
      </c>
      <c r="K455" s="24">
        <f t="shared" si="18"/>
        <v>0</v>
      </c>
      <c r="L455" s="123" t="s">
        <v>756</v>
      </c>
    </row>
    <row r="456" spans="2:12">
      <c r="B456" s="123" t="s">
        <v>11</v>
      </c>
      <c r="C456" s="122" t="s">
        <v>1473</v>
      </c>
      <c r="D456" s="28" t="s">
        <v>2060</v>
      </c>
      <c r="E456" s="25" t="s">
        <v>755</v>
      </c>
      <c r="H456" s="3"/>
      <c r="I456" s="23">
        <f t="shared" si="19"/>
        <v>619.45500000000004</v>
      </c>
      <c r="J456" s="23">
        <v>507.75</v>
      </c>
      <c r="K456" s="24">
        <f t="shared" si="18"/>
        <v>0</v>
      </c>
      <c r="L456" s="123" t="s">
        <v>756</v>
      </c>
    </row>
    <row r="457" spans="2:12">
      <c r="B457" s="123" t="s">
        <v>11</v>
      </c>
      <c r="C457" s="122" t="s">
        <v>1569</v>
      </c>
      <c r="D457" s="28" t="s">
        <v>2060</v>
      </c>
      <c r="E457" s="25" t="s">
        <v>760</v>
      </c>
      <c r="H457" s="3"/>
      <c r="I457" s="23">
        <f t="shared" si="19"/>
        <v>333.06</v>
      </c>
      <c r="J457" s="23">
        <v>273</v>
      </c>
      <c r="K457" s="24">
        <f t="shared" si="18"/>
        <v>0</v>
      </c>
      <c r="L457" s="123" t="s">
        <v>756</v>
      </c>
    </row>
    <row r="458" spans="2:12">
      <c r="B458" s="123" t="s">
        <v>11</v>
      </c>
      <c r="C458" s="122" t="s">
        <v>1570</v>
      </c>
      <c r="D458" s="28" t="s">
        <v>2060</v>
      </c>
      <c r="E458" s="25" t="s">
        <v>761</v>
      </c>
      <c r="H458" s="3"/>
      <c r="I458" s="23">
        <f t="shared" si="19"/>
        <v>391.62</v>
      </c>
      <c r="J458" s="23">
        <v>321</v>
      </c>
      <c r="K458" s="24">
        <f t="shared" si="18"/>
        <v>0</v>
      </c>
      <c r="L458" s="123" t="s">
        <v>756</v>
      </c>
    </row>
    <row r="459" spans="2:12">
      <c r="B459" s="123" t="s">
        <v>11</v>
      </c>
      <c r="C459" s="122" t="s">
        <v>1571</v>
      </c>
      <c r="D459" s="28" t="s">
        <v>2060</v>
      </c>
      <c r="E459" s="25" t="s">
        <v>761</v>
      </c>
      <c r="H459" s="3"/>
      <c r="I459" s="23">
        <f t="shared" si="19"/>
        <v>388.875</v>
      </c>
      <c r="J459" s="23">
        <v>318.75</v>
      </c>
      <c r="K459" s="24">
        <f t="shared" si="18"/>
        <v>0</v>
      </c>
      <c r="L459" s="123" t="s">
        <v>756</v>
      </c>
    </row>
    <row r="460" spans="2:12">
      <c r="B460" s="123" t="s">
        <v>11</v>
      </c>
      <c r="C460" s="122" t="s">
        <v>1471</v>
      </c>
      <c r="D460" s="28" t="s">
        <v>2060</v>
      </c>
      <c r="E460" s="25" t="s">
        <v>381</v>
      </c>
      <c r="H460" s="3"/>
      <c r="I460" s="23">
        <f t="shared" si="19"/>
        <v>479.46</v>
      </c>
      <c r="J460" s="23">
        <v>393</v>
      </c>
      <c r="K460" s="24">
        <f t="shared" si="18"/>
        <v>0</v>
      </c>
      <c r="L460" s="123" t="s">
        <v>756</v>
      </c>
    </row>
    <row r="461" spans="2:12">
      <c r="B461" s="123" t="s">
        <v>11</v>
      </c>
      <c r="C461" s="122" t="s">
        <v>1572</v>
      </c>
      <c r="D461" s="28" t="s">
        <v>2060</v>
      </c>
      <c r="E461" s="25" t="s">
        <v>762</v>
      </c>
      <c r="H461" s="3"/>
      <c r="I461" s="23">
        <f t="shared" si="19"/>
        <v>254.37</v>
      </c>
      <c r="J461" s="23">
        <v>208.5</v>
      </c>
      <c r="K461" s="24">
        <f t="shared" si="18"/>
        <v>0</v>
      </c>
      <c r="L461" s="123" t="s">
        <v>764</v>
      </c>
    </row>
    <row r="462" spans="2:12">
      <c r="B462" s="123" t="s">
        <v>11</v>
      </c>
      <c r="C462" s="122" t="s">
        <v>1573</v>
      </c>
      <c r="D462" s="28" t="s">
        <v>2060</v>
      </c>
      <c r="E462" s="25" t="s">
        <v>763</v>
      </c>
      <c r="H462" s="3"/>
      <c r="I462" s="23">
        <f t="shared" si="19"/>
        <v>342.21</v>
      </c>
      <c r="J462" s="23">
        <v>280.5</v>
      </c>
      <c r="K462" s="24">
        <f t="shared" si="18"/>
        <v>0</v>
      </c>
      <c r="L462" s="123" t="s">
        <v>764</v>
      </c>
    </row>
    <row r="463" spans="2:12" ht="24">
      <c r="B463" s="123" t="s">
        <v>11</v>
      </c>
      <c r="C463" s="122" t="s">
        <v>1574</v>
      </c>
      <c r="D463" s="28" t="s">
        <v>2132</v>
      </c>
      <c r="E463" s="25" t="s">
        <v>1392</v>
      </c>
      <c r="H463" s="3"/>
      <c r="I463" s="23">
        <f t="shared" si="19"/>
        <v>2379</v>
      </c>
      <c r="J463" s="23">
        <v>1950</v>
      </c>
      <c r="K463" s="24">
        <f t="shared" si="18"/>
        <v>0</v>
      </c>
      <c r="L463" s="123" t="s">
        <v>764</v>
      </c>
    </row>
    <row r="464" spans="2:12" ht="24">
      <c r="B464" s="123" t="s">
        <v>11</v>
      </c>
      <c r="C464" s="122" t="s">
        <v>1575</v>
      </c>
      <c r="D464" s="28" t="s">
        <v>2132</v>
      </c>
      <c r="E464" s="25" t="s">
        <v>1393</v>
      </c>
      <c r="H464" s="3"/>
      <c r="I464" s="23">
        <f t="shared" si="19"/>
        <v>1509.75</v>
      </c>
      <c r="J464" s="23">
        <v>1237.5</v>
      </c>
      <c r="K464" s="24">
        <f t="shared" si="18"/>
        <v>0</v>
      </c>
      <c r="L464" s="123" t="s">
        <v>764</v>
      </c>
    </row>
    <row r="465" spans="2:12" ht="24">
      <c r="B465" s="123" t="s">
        <v>11</v>
      </c>
      <c r="C465" s="122" t="s">
        <v>1576</v>
      </c>
      <c r="D465" s="28" t="s">
        <v>2132</v>
      </c>
      <c r="E465" s="25" t="s">
        <v>1394</v>
      </c>
      <c r="H465" s="3"/>
      <c r="I465" s="23">
        <f>J465*22%+J465</f>
        <v>1724.7750000000001</v>
      </c>
      <c r="J465" s="23">
        <v>1413.75</v>
      </c>
      <c r="K465" s="24">
        <f t="shared" si="18"/>
        <v>0</v>
      </c>
      <c r="L465" s="123" t="s">
        <v>764</v>
      </c>
    </row>
    <row r="466" spans="2:12">
      <c r="B466" s="123" t="s">
        <v>11</v>
      </c>
      <c r="C466" s="122" t="s">
        <v>765</v>
      </c>
      <c r="D466" s="28" t="s">
        <v>766</v>
      </c>
      <c r="E466" s="25" t="s">
        <v>1761</v>
      </c>
      <c r="H466" s="3"/>
      <c r="I466" s="129">
        <f>J466*22%+J466</f>
        <v>609.90240000000006</v>
      </c>
      <c r="J466" s="129">
        <v>499.92</v>
      </c>
      <c r="K466" s="129">
        <f>H466*I466</f>
        <v>0</v>
      </c>
      <c r="L466" s="123" t="s">
        <v>767</v>
      </c>
    </row>
    <row r="467" spans="2:12">
      <c r="B467" s="123" t="s">
        <v>11</v>
      </c>
      <c r="C467" s="122" t="s">
        <v>768</v>
      </c>
      <c r="D467" s="28" t="s">
        <v>769</v>
      </c>
      <c r="E467" s="25" t="s">
        <v>1760</v>
      </c>
      <c r="H467" s="3"/>
      <c r="I467" s="129">
        <f t="shared" ref="I467:I473" si="20">J467*22%+J467</f>
        <v>1401.0358000000001</v>
      </c>
      <c r="J467" s="129">
        <v>1148.3900000000001</v>
      </c>
      <c r="K467" s="129">
        <f t="shared" ref="K467:K473" si="21">H467*I467</f>
        <v>0</v>
      </c>
      <c r="L467" s="123" t="s">
        <v>767</v>
      </c>
    </row>
    <row r="468" spans="2:12">
      <c r="B468" s="123" t="s">
        <v>11</v>
      </c>
      <c r="C468" s="122" t="s">
        <v>770</v>
      </c>
      <c r="D468" s="28" t="s">
        <v>771</v>
      </c>
      <c r="E468" s="25" t="s">
        <v>1759</v>
      </c>
      <c r="H468" s="3"/>
      <c r="I468" s="129">
        <f t="shared" si="20"/>
        <v>395.70699999999999</v>
      </c>
      <c r="J468" s="129">
        <v>324.35000000000002</v>
      </c>
      <c r="K468" s="129">
        <f t="shared" si="21"/>
        <v>0</v>
      </c>
      <c r="L468" s="123" t="s">
        <v>767</v>
      </c>
    </row>
    <row r="469" spans="2:12" ht="36">
      <c r="B469" s="123" t="s">
        <v>11</v>
      </c>
      <c r="C469" s="122" t="s">
        <v>1745</v>
      </c>
      <c r="D469" s="28" t="s">
        <v>1746</v>
      </c>
      <c r="E469" s="25" t="s">
        <v>1758</v>
      </c>
      <c r="H469" s="3"/>
      <c r="I469" s="129">
        <f t="shared" si="20"/>
        <v>1560.9168</v>
      </c>
      <c r="J469" s="129">
        <v>1279.44</v>
      </c>
      <c r="K469" s="129">
        <f t="shared" si="21"/>
        <v>0</v>
      </c>
      <c r="L469" s="98" t="s">
        <v>511</v>
      </c>
    </row>
    <row r="470" spans="2:12">
      <c r="B470" s="123" t="s">
        <v>11</v>
      </c>
      <c r="C470" s="122" t="s">
        <v>1747</v>
      </c>
      <c r="D470" s="28" t="s">
        <v>1748</v>
      </c>
      <c r="E470" s="25" t="s">
        <v>1757</v>
      </c>
      <c r="H470" s="3"/>
      <c r="I470" s="129">
        <f t="shared" si="20"/>
        <v>1085.0070000000001</v>
      </c>
      <c r="J470" s="129">
        <v>889.35</v>
      </c>
      <c r="K470" s="129">
        <f t="shared" si="21"/>
        <v>0</v>
      </c>
      <c r="L470" s="98" t="s">
        <v>511</v>
      </c>
    </row>
    <row r="471" spans="2:12" ht="24">
      <c r="B471" s="123" t="s">
        <v>11</v>
      </c>
      <c r="C471" s="122" t="s">
        <v>1749</v>
      </c>
      <c r="D471" s="28" t="s">
        <v>1750</v>
      </c>
      <c r="E471" s="25" t="s">
        <v>1756</v>
      </c>
      <c r="H471" s="3"/>
      <c r="I471" s="129">
        <f t="shared" si="20"/>
        <v>1318.21</v>
      </c>
      <c r="J471" s="129">
        <v>1080.5</v>
      </c>
      <c r="K471" s="129">
        <f t="shared" si="21"/>
        <v>0</v>
      </c>
      <c r="L471" s="98" t="s">
        <v>511</v>
      </c>
    </row>
    <row r="472" spans="2:12">
      <c r="B472" s="123" t="s">
        <v>11</v>
      </c>
      <c r="C472" s="122" t="s">
        <v>1751</v>
      </c>
      <c r="D472" s="28" t="s">
        <v>769</v>
      </c>
      <c r="E472" s="25" t="s">
        <v>1755</v>
      </c>
      <c r="H472" s="3"/>
      <c r="I472" s="129">
        <f t="shared" si="20"/>
        <v>921.97839999999997</v>
      </c>
      <c r="J472" s="129">
        <v>755.72</v>
      </c>
      <c r="K472" s="129">
        <f t="shared" si="21"/>
        <v>0</v>
      </c>
      <c r="L472" s="98" t="s">
        <v>511</v>
      </c>
    </row>
    <row r="473" spans="2:12">
      <c r="B473" s="123" t="s">
        <v>11</v>
      </c>
      <c r="C473" s="122" t="s">
        <v>1752</v>
      </c>
      <c r="D473" s="28" t="s">
        <v>1753</v>
      </c>
      <c r="E473" s="25" t="s">
        <v>1754</v>
      </c>
      <c r="H473" s="3"/>
      <c r="I473" s="129">
        <f t="shared" si="20"/>
        <v>511.36299999999994</v>
      </c>
      <c r="J473" s="129">
        <v>419.15</v>
      </c>
      <c r="K473" s="129">
        <f t="shared" si="21"/>
        <v>0</v>
      </c>
      <c r="L473" s="98" t="s">
        <v>511</v>
      </c>
    </row>
    <row r="474" spans="2:12">
      <c r="B474" s="123" t="s">
        <v>11</v>
      </c>
      <c r="C474" s="122" t="s">
        <v>772</v>
      </c>
      <c r="D474" s="28" t="s">
        <v>1773</v>
      </c>
      <c r="E474" s="25" t="s">
        <v>773</v>
      </c>
      <c r="H474" s="3"/>
      <c r="I474" s="129">
        <f>J474*22%+J474</f>
        <v>361.12</v>
      </c>
      <c r="J474" s="129">
        <v>296</v>
      </c>
      <c r="K474" s="130">
        <f t="shared" ref="K474:K500" si="22">H474*I474</f>
        <v>0</v>
      </c>
      <c r="L474" s="123" t="s">
        <v>767</v>
      </c>
    </row>
    <row r="475" spans="2:12">
      <c r="B475" s="123" t="s">
        <v>11</v>
      </c>
      <c r="C475" s="122" t="s">
        <v>774</v>
      </c>
      <c r="D475" s="28" t="s">
        <v>1773</v>
      </c>
      <c r="E475" s="25" t="s">
        <v>775</v>
      </c>
      <c r="H475" s="3"/>
      <c r="I475" s="129">
        <f t="shared" ref="I475:I500" si="23">J475*22%+J475</f>
        <v>494.1</v>
      </c>
      <c r="J475" s="129">
        <v>405</v>
      </c>
      <c r="K475" s="130">
        <f t="shared" si="22"/>
        <v>0</v>
      </c>
      <c r="L475" s="123" t="s">
        <v>767</v>
      </c>
    </row>
    <row r="476" spans="2:12">
      <c r="B476" s="123" t="s">
        <v>11</v>
      </c>
      <c r="C476" s="122" t="s">
        <v>776</v>
      </c>
      <c r="D476" s="28" t="s">
        <v>1773</v>
      </c>
      <c r="E476" s="25" t="s">
        <v>777</v>
      </c>
      <c r="H476" s="3"/>
      <c r="I476" s="129">
        <f t="shared" si="23"/>
        <v>536.79999999999995</v>
      </c>
      <c r="J476" s="129">
        <v>440</v>
      </c>
      <c r="K476" s="130">
        <f t="shared" si="22"/>
        <v>0</v>
      </c>
      <c r="L476" s="123" t="s">
        <v>767</v>
      </c>
    </row>
    <row r="477" spans="2:12" ht="24">
      <c r="B477" s="123" t="s">
        <v>11</v>
      </c>
      <c r="C477" s="122" t="s">
        <v>780</v>
      </c>
      <c r="D477" s="28" t="s">
        <v>1774</v>
      </c>
      <c r="E477" s="25" t="s">
        <v>781</v>
      </c>
      <c r="H477" s="3"/>
      <c r="I477" s="129">
        <f t="shared" si="23"/>
        <v>317.2</v>
      </c>
      <c r="J477" s="129">
        <v>260</v>
      </c>
      <c r="K477" s="130">
        <f t="shared" si="22"/>
        <v>0</v>
      </c>
      <c r="L477" s="123" t="s">
        <v>767</v>
      </c>
    </row>
    <row r="478" spans="2:12" ht="24">
      <c r="B478" s="123" t="s">
        <v>11</v>
      </c>
      <c r="C478" s="122" t="s">
        <v>778</v>
      </c>
      <c r="D478" s="28" t="s">
        <v>1774</v>
      </c>
      <c r="E478" s="25" t="s">
        <v>779</v>
      </c>
      <c r="H478" s="3"/>
      <c r="I478" s="129">
        <f t="shared" si="23"/>
        <v>481.9</v>
      </c>
      <c r="J478" s="129">
        <v>395</v>
      </c>
      <c r="K478" s="130">
        <f t="shared" si="22"/>
        <v>0</v>
      </c>
      <c r="L478" s="123" t="s">
        <v>767</v>
      </c>
    </row>
    <row r="479" spans="2:12" ht="24">
      <c r="B479" s="123" t="s">
        <v>11</v>
      </c>
      <c r="C479" s="122" t="s">
        <v>782</v>
      </c>
      <c r="D479" s="28" t="s">
        <v>1775</v>
      </c>
      <c r="E479" s="25" t="s">
        <v>783</v>
      </c>
      <c r="H479" s="3"/>
      <c r="I479" s="129">
        <f t="shared" si="23"/>
        <v>494.1</v>
      </c>
      <c r="J479" s="129">
        <v>405</v>
      </c>
      <c r="K479" s="130">
        <f t="shared" si="22"/>
        <v>0</v>
      </c>
      <c r="L479" s="123" t="s">
        <v>767</v>
      </c>
    </row>
    <row r="480" spans="2:12" ht="24">
      <c r="B480" s="123" t="s">
        <v>11</v>
      </c>
      <c r="C480" s="122" t="s">
        <v>786</v>
      </c>
      <c r="D480" s="28" t="s">
        <v>1775</v>
      </c>
      <c r="E480" s="25" t="s">
        <v>784</v>
      </c>
      <c r="H480" s="3"/>
      <c r="I480" s="129">
        <f t="shared" si="23"/>
        <v>631.96</v>
      </c>
      <c r="J480" s="129">
        <v>518</v>
      </c>
      <c r="K480" s="130">
        <f t="shared" si="22"/>
        <v>0</v>
      </c>
      <c r="L480" s="123" t="s">
        <v>767</v>
      </c>
    </row>
    <row r="481" spans="2:12" ht="24">
      <c r="B481" s="123" t="s">
        <v>11</v>
      </c>
      <c r="C481" s="122" t="s">
        <v>787</v>
      </c>
      <c r="D481" s="28" t="s">
        <v>1775</v>
      </c>
      <c r="E481" s="25" t="s">
        <v>785</v>
      </c>
      <c r="H481" s="3"/>
      <c r="I481" s="129">
        <f t="shared" si="23"/>
        <v>673.44</v>
      </c>
      <c r="J481" s="129">
        <v>552</v>
      </c>
      <c r="K481" s="130">
        <f t="shared" si="22"/>
        <v>0</v>
      </c>
      <c r="L481" s="123" t="s">
        <v>767</v>
      </c>
    </row>
    <row r="482" spans="2:12">
      <c r="B482" s="123" t="s">
        <v>11</v>
      </c>
      <c r="C482" s="122" t="s">
        <v>788</v>
      </c>
      <c r="D482" s="28" t="s">
        <v>1776</v>
      </c>
      <c r="E482" s="25" t="s">
        <v>791</v>
      </c>
      <c r="H482" s="3"/>
      <c r="I482" s="129">
        <f t="shared" si="23"/>
        <v>357.46</v>
      </c>
      <c r="J482" s="129">
        <v>293</v>
      </c>
      <c r="K482" s="130">
        <f t="shared" si="22"/>
        <v>0</v>
      </c>
      <c r="L482" s="123" t="s">
        <v>767</v>
      </c>
    </row>
    <row r="483" spans="2:12">
      <c r="B483" s="123" t="s">
        <v>11</v>
      </c>
      <c r="C483" s="122" t="s">
        <v>789</v>
      </c>
      <c r="D483" s="28" t="s">
        <v>1776</v>
      </c>
      <c r="E483" s="25" t="s">
        <v>792</v>
      </c>
      <c r="H483" s="3"/>
      <c r="I483" s="129">
        <f t="shared" si="23"/>
        <v>414.8</v>
      </c>
      <c r="J483" s="129">
        <v>340</v>
      </c>
      <c r="K483" s="130">
        <f t="shared" si="22"/>
        <v>0</v>
      </c>
      <c r="L483" s="123" t="s">
        <v>767</v>
      </c>
    </row>
    <row r="484" spans="2:12">
      <c r="B484" s="123" t="s">
        <v>11</v>
      </c>
      <c r="C484" s="122" t="s">
        <v>790</v>
      </c>
      <c r="D484" s="28" t="s">
        <v>1776</v>
      </c>
      <c r="E484" s="25" t="s">
        <v>793</v>
      </c>
      <c r="H484" s="3"/>
      <c r="I484" s="129">
        <f t="shared" si="23"/>
        <v>473.36</v>
      </c>
      <c r="J484" s="129">
        <v>388</v>
      </c>
      <c r="K484" s="130">
        <f t="shared" si="22"/>
        <v>0</v>
      </c>
      <c r="L484" s="123" t="s">
        <v>767</v>
      </c>
    </row>
    <row r="485" spans="2:12" ht="24">
      <c r="B485" s="123" t="s">
        <v>11</v>
      </c>
      <c r="C485" s="122" t="s">
        <v>794</v>
      </c>
      <c r="D485" s="28" t="s">
        <v>1777</v>
      </c>
      <c r="E485" s="25" t="s">
        <v>797</v>
      </c>
      <c r="H485" s="3"/>
      <c r="I485" s="129">
        <f t="shared" si="23"/>
        <v>664.9</v>
      </c>
      <c r="J485" s="129">
        <v>545</v>
      </c>
      <c r="K485" s="130">
        <f t="shared" si="22"/>
        <v>0</v>
      </c>
      <c r="L485" s="123" t="s">
        <v>767</v>
      </c>
    </row>
    <row r="486" spans="2:12" ht="24">
      <c r="B486" s="123" t="s">
        <v>11</v>
      </c>
      <c r="C486" s="122" t="s">
        <v>795</v>
      </c>
      <c r="D486" s="28" t="s">
        <v>1777</v>
      </c>
      <c r="E486" s="25" t="s">
        <v>798</v>
      </c>
      <c r="H486" s="3"/>
      <c r="I486" s="129">
        <f t="shared" si="23"/>
        <v>741.76</v>
      </c>
      <c r="J486" s="129">
        <v>608</v>
      </c>
      <c r="K486" s="130">
        <f t="shared" si="22"/>
        <v>0</v>
      </c>
      <c r="L486" s="123" t="s">
        <v>767</v>
      </c>
    </row>
    <row r="487" spans="2:12" ht="24">
      <c r="B487" s="123" t="s">
        <v>11</v>
      </c>
      <c r="C487" s="122" t="s">
        <v>796</v>
      </c>
      <c r="D487" s="28" t="s">
        <v>1777</v>
      </c>
      <c r="E487" s="25" t="s">
        <v>799</v>
      </c>
      <c r="H487" s="3"/>
      <c r="I487" s="129">
        <f t="shared" si="23"/>
        <v>829.6</v>
      </c>
      <c r="J487" s="129">
        <v>680</v>
      </c>
      <c r="K487" s="130">
        <f t="shared" si="22"/>
        <v>0</v>
      </c>
      <c r="L487" s="123" t="s">
        <v>767</v>
      </c>
    </row>
    <row r="488" spans="2:12">
      <c r="B488" s="123" t="s">
        <v>11</v>
      </c>
      <c r="C488" s="122" t="s">
        <v>800</v>
      </c>
      <c r="D488" s="28" t="s">
        <v>1778</v>
      </c>
      <c r="E488" s="25" t="s">
        <v>803</v>
      </c>
      <c r="H488" s="3"/>
      <c r="I488" s="129">
        <f t="shared" si="23"/>
        <v>384.3</v>
      </c>
      <c r="J488" s="129">
        <v>315</v>
      </c>
      <c r="K488" s="130">
        <f t="shared" si="22"/>
        <v>0</v>
      </c>
      <c r="L488" s="123" t="s">
        <v>767</v>
      </c>
    </row>
    <row r="489" spans="2:12">
      <c r="B489" s="123" t="s">
        <v>11</v>
      </c>
      <c r="C489" s="122" t="s">
        <v>801</v>
      </c>
      <c r="D489" s="28" t="s">
        <v>1778</v>
      </c>
      <c r="E489" s="25" t="s">
        <v>804</v>
      </c>
      <c r="H489" s="3"/>
      <c r="I489" s="129">
        <f t="shared" si="23"/>
        <v>427</v>
      </c>
      <c r="J489" s="129">
        <v>350</v>
      </c>
      <c r="K489" s="130">
        <f t="shared" si="22"/>
        <v>0</v>
      </c>
      <c r="L489" s="123" t="s">
        <v>767</v>
      </c>
    </row>
    <row r="490" spans="2:12">
      <c r="B490" s="123" t="s">
        <v>11</v>
      </c>
      <c r="C490" s="122" t="s">
        <v>802</v>
      </c>
      <c r="D490" s="28" t="s">
        <v>1778</v>
      </c>
      <c r="E490" s="25" t="s">
        <v>805</v>
      </c>
      <c r="H490" s="3"/>
      <c r="I490" s="129">
        <f t="shared" si="23"/>
        <v>481.9</v>
      </c>
      <c r="J490" s="129">
        <v>395</v>
      </c>
      <c r="K490" s="130">
        <f t="shared" si="22"/>
        <v>0</v>
      </c>
      <c r="L490" s="123" t="s">
        <v>767</v>
      </c>
    </row>
    <row r="491" spans="2:12">
      <c r="B491" s="123" t="s">
        <v>11</v>
      </c>
      <c r="C491" s="122" t="s">
        <v>807</v>
      </c>
      <c r="D491" s="28" t="s">
        <v>808</v>
      </c>
      <c r="E491" s="25" t="s">
        <v>809</v>
      </c>
      <c r="H491" s="3"/>
      <c r="I491" s="129">
        <f t="shared" si="23"/>
        <v>623.41999999999996</v>
      </c>
      <c r="J491" s="129">
        <v>511</v>
      </c>
      <c r="K491" s="130">
        <f t="shared" si="22"/>
        <v>0</v>
      </c>
      <c r="L491" s="123" t="s">
        <v>806</v>
      </c>
    </row>
    <row r="492" spans="2:12">
      <c r="B492" s="123" t="s">
        <v>11</v>
      </c>
      <c r="C492" s="122" t="s">
        <v>810</v>
      </c>
      <c r="D492" s="28" t="s">
        <v>808</v>
      </c>
      <c r="E492" s="25" t="s">
        <v>1735</v>
      </c>
      <c r="H492" s="3"/>
      <c r="I492" s="129">
        <f t="shared" si="23"/>
        <v>1012.6</v>
      </c>
      <c r="J492" s="129">
        <v>830</v>
      </c>
      <c r="K492" s="130">
        <f t="shared" si="22"/>
        <v>0</v>
      </c>
      <c r="L492" s="123" t="s">
        <v>806</v>
      </c>
    </row>
    <row r="493" spans="2:12">
      <c r="B493" s="123" t="s">
        <v>11</v>
      </c>
      <c r="C493" s="122" t="s">
        <v>811</v>
      </c>
      <c r="D493" s="28" t="s">
        <v>812</v>
      </c>
      <c r="E493" s="25" t="s">
        <v>813</v>
      </c>
      <c r="H493" s="3"/>
      <c r="I493" s="129">
        <f t="shared" si="23"/>
        <v>1201.7</v>
      </c>
      <c r="J493" s="129">
        <v>985</v>
      </c>
      <c r="K493" s="130">
        <f t="shared" si="22"/>
        <v>0</v>
      </c>
      <c r="L493" s="123" t="s">
        <v>806</v>
      </c>
    </row>
    <row r="494" spans="2:12">
      <c r="B494" s="123" t="s">
        <v>11</v>
      </c>
      <c r="C494" s="122" t="s">
        <v>814</v>
      </c>
      <c r="D494" s="28" t="s">
        <v>815</v>
      </c>
      <c r="E494" s="25" t="s">
        <v>816</v>
      </c>
      <c r="H494" s="3"/>
      <c r="I494" s="129">
        <f t="shared" si="23"/>
        <v>390.4</v>
      </c>
      <c r="J494" s="129">
        <v>320</v>
      </c>
      <c r="K494" s="130">
        <f t="shared" si="22"/>
        <v>0</v>
      </c>
      <c r="L494" s="123" t="s">
        <v>806</v>
      </c>
    </row>
    <row r="495" spans="2:12">
      <c r="B495" s="123" t="s">
        <v>11</v>
      </c>
      <c r="C495" s="122" t="s">
        <v>817</v>
      </c>
      <c r="D495" s="28" t="s">
        <v>815</v>
      </c>
      <c r="E495" s="25" t="s">
        <v>818</v>
      </c>
      <c r="H495" s="3"/>
      <c r="I495" s="129">
        <f t="shared" si="23"/>
        <v>458.72</v>
      </c>
      <c r="J495" s="129">
        <v>376</v>
      </c>
      <c r="K495" s="130">
        <f t="shared" si="22"/>
        <v>0</v>
      </c>
      <c r="L495" s="123" t="s">
        <v>806</v>
      </c>
    </row>
    <row r="496" spans="2:12">
      <c r="B496" s="123" t="s">
        <v>11</v>
      </c>
      <c r="C496" s="122" t="s">
        <v>819</v>
      </c>
      <c r="D496" s="28" t="s">
        <v>1779</v>
      </c>
      <c r="E496" s="25" t="s">
        <v>820</v>
      </c>
      <c r="H496" s="3"/>
      <c r="I496" s="129">
        <f>J496*22%+J496</f>
        <v>3019.5</v>
      </c>
      <c r="J496" s="129">
        <v>2475</v>
      </c>
      <c r="K496" s="129">
        <f>H496*I496</f>
        <v>0</v>
      </c>
      <c r="L496" s="123" t="s">
        <v>806</v>
      </c>
    </row>
    <row r="497" spans="2:12">
      <c r="B497" s="123" t="s">
        <v>11</v>
      </c>
      <c r="C497" s="122" t="s">
        <v>1744</v>
      </c>
      <c r="D497" s="28" t="s">
        <v>1779</v>
      </c>
      <c r="E497" s="25" t="s">
        <v>821</v>
      </c>
      <c r="H497" s="3"/>
      <c r="I497" s="129">
        <f>J497*22%+J497</f>
        <v>3736.86</v>
      </c>
      <c r="J497" s="129">
        <v>3063</v>
      </c>
      <c r="K497" s="129">
        <f>H497*I497</f>
        <v>0</v>
      </c>
      <c r="L497" s="123" t="s">
        <v>806</v>
      </c>
    </row>
    <row r="498" spans="2:12">
      <c r="B498" s="123" t="s">
        <v>11</v>
      </c>
      <c r="C498" s="122" t="s">
        <v>822</v>
      </c>
      <c r="D498" s="28" t="s">
        <v>1780</v>
      </c>
      <c r="E498" s="25" t="s">
        <v>823</v>
      </c>
      <c r="H498" s="3"/>
      <c r="I498" s="129">
        <f t="shared" si="23"/>
        <v>258.64</v>
      </c>
      <c r="J498" s="129">
        <v>212</v>
      </c>
      <c r="K498" s="130">
        <f t="shared" si="22"/>
        <v>0</v>
      </c>
      <c r="L498" s="123" t="s">
        <v>806</v>
      </c>
    </row>
    <row r="499" spans="2:12">
      <c r="B499" s="123" t="s">
        <v>11</v>
      </c>
      <c r="C499" s="122" t="s">
        <v>824</v>
      </c>
      <c r="D499" s="28" t="s">
        <v>825</v>
      </c>
      <c r="E499" s="25" t="s">
        <v>826</v>
      </c>
      <c r="H499" s="3"/>
      <c r="I499" s="129">
        <f t="shared" si="23"/>
        <v>272.06</v>
      </c>
      <c r="J499" s="129">
        <v>223</v>
      </c>
      <c r="K499" s="130">
        <f t="shared" si="22"/>
        <v>0</v>
      </c>
      <c r="L499" s="123" t="s">
        <v>806</v>
      </c>
    </row>
    <row r="500" spans="2:12">
      <c r="B500" s="123" t="s">
        <v>11</v>
      </c>
      <c r="C500" s="122" t="s">
        <v>827</v>
      </c>
      <c r="D500" s="28" t="s">
        <v>1781</v>
      </c>
      <c r="E500" s="25" t="s">
        <v>828</v>
      </c>
      <c r="H500" s="3"/>
      <c r="I500" s="129">
        <f t="shared" si="23"/>
        <v>114.68</v>
      </c>
      <c r="J500" s="129">
        <v>94</v>
      </c>
      <c r="K500" s="130">
        <f t="shared" si="22"/>
        <v>0</v>
      </c>
      <c r="L500" s="123" t="s">
        <v>806</v>
      </c>
    </row>
    <row r="501" spans="2:12">
      <c r="B501" s="123" t="s">
        <v>8</v>
      </c>
      <c r="C501" s="122" t="s">
        <v>1577</v>
      </c>
      <c r="D501" s="28" t="s">
        <v>2021</v>
      </c>
      <c r="E501" s="25" t="s">
        <v>829</v>
      </c>
      <c r="H501" s="3"/>
      <c r="I501" s="23">
        <f t="shared" si="19"/>
        <v>218.685</v>
      </c>
      <c r="J501" s="23">
        <v>179.25</v>
      </c>
      <c r="K501" s="24">
        <f t="shared" si="18"/>
        <v>0</v>
      </c>
      <c r="L501" s="123" t="s">
        <v>833</v>
      </c>
    </row>
    <row r="502" spans="2:12">
      <c r="B502" s="123" t="s">
        <v>8</v>
      </c>
      <c r="C502" s="122" t="s">
        <v>1578</v>
      </c>
      <c r="D502" s="28" t="s">
        <v>2021</v>
      </c>
      <c r="E502" s="25" t="s">
        <v>830</v>
      </c>
      <c r="H502" s="3"/>
      <c r="I502" s="23">
        <f t="shared" si="19"/>
        <v>219.6</v>
      </c>
      <c r="J502" s="23">
        <v>180</v>
      </c>
      <c r="K502" s="24">
        <f t="shared" si="18"/>
        <v>0</v>
      </c>
      <c r="L502" s="123" t="s">
        <v>833</v>
      </c>
    </row>
    <row r="503" spans="2:12">
      <c r="B503" s="123" t="s">
        <v>8</v>
      </c>
      <c r="C503" s="122" t="s">
        <v>1579</v>
      </c>
      <c r="D503" s="28" t="s">
        <v>2133</v>
      </c>
      <c r="E503" s="25" t="s">
        <v>831</v>
      </c>
      <c r="H503" s="3"/>
      <c r="I503" s="23">
        <f t="shared" si="19"/>
        <v>111.63</v>
      </c>
      <c r="J503" s="23">
        <v>91.5</v>
      </c>
      <c r="K503" s="24">
        <f t="shared" si="18"/>
        <v>0</v>
      </c>
      <c r="L503" s="123" t="s">
        <v>833</v>
      </c>
    </row>
    <row r="504" spans="2:12">
      <c r="B504" s="123" t="s">
        <v>8</v>
      </c>
      <c r="C504" s="122" t="s">
        <v>1580</v>
      </c>
      <c r="D504" s="28" t="s">
        <v>2133</v>
      </c>
      <c r="E504" s="25" t="s">
        <v>832</v>
      </c>
      <c r="H504" s="3"/>
      <c r="I504" s="23">
        <f t="shared" si="19"/>
        <v>132.67500000000001</v>
      </c>
      <c r="J504" s="23">
        <v>108.75</v>
      </c>
      <c r="K504" s="24">
        <f t="shared" si="18"/>
        <v>0</v>
      </c>
      <c r="L504" s="123" t="s">
        <v>833</v>
      </c>
    </row>
    <row r="505" spans="2:12">
      <c r="B505" s="123" t="s">
        <v>8</v>
      </c>
      <c r="C505" s="122" t="s">
        <v>1581</v>
      </c>
      <c r="D505" s="28" t="s">
        <v>2134</v>
      </c>
      <c r="E505" s="25" t="s">
        <v>834</v>
      </c>
      <c r="H505" s="3"/>
      <c r="I505" s="23">
        <f t="shared" si="19"/>
        <v>247.05</v>
      </c>
      <c r="J505" s="23">
        <v>202.5</v>
      </c>
      <c r="K505" s="24">
        <f t="shared" si="18"/>
        <v>0</v>
      </c>
      <c r="L505" s="123" t="s">
        <v>835</v>
      </c>
    </row>
    <row r="506" spans="2:12">
      <c r="B506" s="123" t="s">
        <v>8</v>
      </c>
      <c r="C506" s="122" t="s">
        <v>1582</v>
      </c>
      <c r="D506" s="28" t="s">
        <v>2135</v>
      </c>
      <c r="E506" s="131" t="s">
        <v>1955</v>
      </c>
      <c r="H506" s="3"/>
      <c r="I506" s="23">
        <f t="shared" si="19"/>
        <v>155.55000000000001</v>
      </c>
      <c r="J506" s="23">
        <v>127.5</v>
      </c>
      <c r="K506" s="24">
        <f t="shared" si="18"/>
        <v>0</v>
      </c>
      <c r="L506" s="123" t="s">
        <v>835</v>
      </c>
    </row>
    <row r="507" spans="2:12">
      <c r="B507" s="123" t="s">
        <v>8</v>
      </c>
      <c r="C507" s="122" t="s">
        <v>1954</v>
      </c>
      <c r="D507" s="28" t="s">
        <v>2135</v>
      </c>
      <c r="E507" s="25" t="s">
        <v>836</v>
      </c>
      <c r="H507" s="3"/>
      <c r="I507" s="23">
        <f t="shared" si="19"/>
        <v>168.36</v>
      </c>
      <c r="J507" s="23">
        <v>138</v>
      </c>
      <c r="K507" s="24">
        <f t="shared" ref="K507:K570" si="24">H507*I507</f>
        <v>0</v>
      </c>
      <c r="L507" s="123" t="s">
        <v>835</v>
      </c>
    </row>
    <row r="508" spans="2:12">
      <c r="B508" s="123" t="s">
        <v>8</v>
      </c>
      <c r="C508" s="122" t="s">
        <v>1583</v>
      </c>
      <c r="D508" s="28" t="s">
        <v>2136</v>
      </c>
      <c r="E508" s="25" t="s">
        <v>837</v>
      </c>
      <c r="H508" s="3"/>
      <c r="I508" s="23">
        <f t="shared" ref="I508:I570" si="25">J508*22%+J508</f>
        <v>196.72499999999999</v>
      </c>
      <c r="J508" s="23">
        <v>161.25</v>
      </c>
      <c r="K508" s="24">
        <f t="shared" si="24"/>
        <v>0</v>
      </c>
      <c r="L508" s="123" t="s">
        <v>835</v>
      </c>
    </row>
    <row r="509" spans="2:12">
      <c r="B509" s="123" t="s">
        <v>8</v>
      </c>
      <c r="C509" s="122" t="s">
        <v>1584</v>
      </c>
      <c r="D509" s="28" t="s">
        <v>2136</v>
      </c>
      <c r="E509" s="25" t="s">
        <v>838</v>
      </c>
      <c r="H509" s="3"/>
      <c r="I509" s="23">
        <f t="shared" si="25"/>
        <v>205.875</v>
      </c>
      <c r="J509" s="23">
        <v>168.75</v>
      </c>
      <c r="K509" s="24">
        <f t="shared" si="24"/>
        <v>0</v>
      </c>
      <c r="L509" s="123" t="s">
        <v>835</v>
      </c>
    </row>
    <row r="510" spans="2:12">
      <c r="B510" s="123" t="s">
        <v>8</v>
      </c>
      <c r="C510" s="122" t="s">
        <v>1585</v>
      </c>
      <c r="D510" s="28" t="s">
        <v>2137</v>
      </c>
      <c r="E510" s="25" t="s">
        <v>839</v>
      </c>
      <c r="H510" s="3"/>
      <c r="I510" s="23">
        <f t="shared" si="25"/>
        <v>223.26</v>
      </c>
      <c r="J510" s="23">
        <v>183</v>
      </c>
      <c r="K510" s="24">
        <f t="shared" si="24"/>
        <v>0</v>
      </c>
      <c r="L510" s="123" t="s">
        <v>835</v>
      </c>
    </row>
    <row r="511" spans="2:12">
      <c r="B511" s="123" t="s">
        <v>8</v>
      </c>
      <c r="C511" s="122" t="s">
        <v>1586</v>
      </c>
      <c r="D511" s="28" t="s">
        <v>2137</v>
      </c>
      <c r="E511" s="25" t="s">
        <v>840</v>
      </c>
      <c r="H511" s="3"/>
      <c r="I511" s="23">
        <f t="shared" si="25"/>
        <v>245.22</v>
      </c>
      <c r="J511" s="23">
        <v>201</v>
      </c>
      <c r="K511" s="24">
        <f t="shared" si="24"/>
        <v>0</v>
      </c>
      <c r="L511" s="123" t="s">
        <v>835</v>
      </c>
    </row>
    <row r="512" spans="2:12">
      <c r="B512" s="123" t="s">
        <v>8</v>
      </c>
      <c r="C512" s="122" t="s">
        <v>1587</v>
      </c>
      <c r="D512" s="28" t="s">
        <v>2138</v>
      </c>
      <c r="E512" s="25" t="s">
        <v>841</v>
      </c>
      <c r="H512" s="3"/>
      <c r="I512" s="23">
        <f t="shared" si="25"/>
        <v>219.6</v>
      </c>
      <c r="J512" s="23">
        <v>180</v>
      </c>
      <c r="K512" s="24">
        <f t="shared" si="24"/>
        <v>0</v>
      </c>
      <c r="L512" s="123" t="s">
        <v>835</v>
      </c>
    </row>
    <row r="513" spans="2:12">
      <c r="B513" s="123" t="s">
        <v>8</v>
      </c>
      <c r="C513" s="122" t="s">
        <v>1588</v>
      </c>
      <c r="D513" s="28" t="s">
        <v>2138</v>
      </c>
      <c r="E513" s="25" t="s">
        <v>842</v>
      </c>
      <c r="H513" s="3"/>
      <c r="I513" s="23">
        <f t="shared" si="25"/>
        <v>263.52</v>
      </c>
      <c r="J513" s="23">
        <v>216</v>
      </c>
      <c r="K513" s="24">
        <f t="shared" si="24"/>
        <v>0</v>
      </c>
      <c r="L513" s="123" t="s">
        <v>835</v>
      </c>
    </row>
    <row r="514" spans="2:12">
      <c r="B514" s="123" t="s">
        <v>8</v>
      </c>
      <c r="C514" s="122" t="s">
        <v>1589</v>
      </c>
      <c r="D514" s="28" t="s">
        <v>2139</v>
      </c>
      <c r="E514" s="25" t="s">
        <v>843</v>
      </c>
      <c r="H514" s="3"/>
      <c r="I514" s="23">
        <f t="shared" si="25"/>
        <v>202.215</v>
      </c>
      <c r="J514" s="23">
        <v>165.75</v>
      </c>
      <c r="K514" s="24">
        <f t="shared" si="24"/>
        <v>0</v>
      </c>
      <c r="L514" s="123" t="s">
        <v>835</v>
      </c>
    </row>
    <row r="515" spans="2:12">
      <c r="B515" s="123" t="s">
        <v>8</v>
      </c>
      <c r="C515" s="122" t="s">
        <v>1590</v>
      </c>
      <c r="D515" s="28" t="s">
        <v>2139</v>
      </c>
      <c r="E515" s="25" t="s">
        <v>844</v>
      </c>
      <c r="H515" s="3"/>
      <c r="I515" s="23">
        <f t="shared" si="25"/>
        <v>215.02500000000001</v>
      </c>
      <c r="J515" s="23">
        <v>176.25</v>
      </c>
      <c r="K515" s="24">
        <f t="shared" si="24"/>
        <v>0</v>
      </c>
      <c r="L515" s="123" t="s">
        <v>835</v>
      </c>
    </row>
    <row r="516" spans="2:12">
      <c r="B516" s="123" t="s">
        <v>8</v>
      </c>
      <c r="C516" s="122" t="s">
        <v>1591</v>
      </c>
      <c r="D516" s="28" t="s">
        <v>2140</v>
      </c>
      <c r="E516" s="25" t="s">
        <v>845</v>
      </c>
      <c r="H516" s="3"/>
      <c r="I516" s="23">
        <f t="shared" si="25"/>
        <v>162.87</v>
      </c>
      <c r="J516" s="23">
        <v>133.5</v>
      </c>
      <c r="K516" s="24">
        <f t="shared" si="24"/>
        <v>0</v>
      </c>
      <c r="L516" s="123" t="s">
        <v>835</v>
      </c>
    </row>
    <row r="517" spans="2:12">
      <c r="B517" s="123" t="s">
        <v>8</v>
      </c>
      <c r="C517" s="122" t="s">
        <v>1592</v>
      </c>
      <c r="D517" s="28" t="s">
        <v>2141</v>
      </c>
      <c r="E517" s="25" t="s">
        <v>846</v>
      </c>
      <c r="H517" s="3"/>
      <c r="I517" s="23">
        <f t="shared" si="25"/>
        <v>674.35500000000002</v>
      </c>
      <c r="J517" s="23">
        <v>552.75</v>
      </c>
      <c r="K517" s="24">
        <f t="shared" si="24"/>
        <v>0</v>
      </c>
      <c r="L517" s="123" t="s">
        <v>835</v>
      </c>
    </row>
    <row r="518" spans="2:12">
      <c r="B518" s="123" t="s">
        <v>8</v>
      </c>
      <c r="C518" s="122" t="s">
        <v>1593</v>
      </c>
      <c r="D518" s="28" t="s">
        <v>2142</v>
      </c>
      <c r="E518" s="25" t="s">
        <v>847</v>
      </c>
      <c r="H518" s="3"/>
      <c r="I518" s="23">
        <f t="shared" si="25"/>
        <v>674.35500000000002</v>
      </c>
      <c r="J518" s="23">
        <v>552.75</v>
      </c>
      <c r="K518" s="24">
        <f t="shared" si="24"/>
        <v>0</v>
      </c>
      <c r="L518" s="123" t="s">
        <v>835</v>
      </c>
    </row>
    <row r="519" spans="2:12">
      <c r="B519" s="123" t="s">
        <v>8</v>
      </c>
      <c r="C519" s="122" t="s">
        <v>1594</v>
      </c>
      <c r="D519" s="28" t="s">
        <v>2134</v>
      </c>
      <c r="E519" s="25" t="s">
        <v>848</v>
      </c>
      <c r="H519" s="3"/>
      <c r="I519" s="23">
        <f t="shared" si="25"/>
        <v>109.8</v>
      </c>
      <c r="J519" s="23">
        <v>90</v>
      </c>
      <c r="K519" s="24">
        <f t="shared" si="24"/>
        <v>0</v>
      </c>
      <c r="L519" s="123" t="s">
        <v>854</v>
      </c>
    </row>
    <row r="520" spans="2:12">
      <c r="B520" s="123" t="s">
        <v>8</v>
      </c>
      <c r="C520" s="122" t="s">
        <v>1595</v>
      </c>
      <c r="D520" s="28" t="s">
        <v>2134</v>
      </c>
      <c r="E520" s="25" t="s">
        <v>849</v>
      </c>
      <c r="H520" s="3"/>
      <c r="I520" s="23">
        <f t="shared" si="25"/>
        <v>162.87</v>
      </c>
      <c r="J520" s="23">
        <v>133.5</v>
      </c>
      <c r="K520" s="24">
        <f t="shared" si="24"/>
        <v>0</v>
      </c>
      <c r="L520" s="123" t="s">
        <v>854</v>
      </c>
    </row>
    <row r="521" spans="2:12">
      <c r="B521" s="123" t="s">
        <v>8</v>
      </c>
      <c r="C521" s="122" t="s">
        <v>1596</v>
      </c>
      <c r="D521" s="28" t="s">
        <v>2135</v>
      </c>
      <c r="E521" s="25" t="s">
        <v>850</v>
      </c>
      <c r="H521" s="3"/>
      <c r="I521" s="23">
        <f t="shared" si="25"/>
        <v>184.82999999999998</v>
      </c>
      <c r="J521" s="23">
        <v>151.5</v>
      </c>
      <c r="K521" s="24">
        <f t="shared" si="24"/>
        <v>0</v>
      </c>
      <c r="L521" s="123" t="s">
        <v>854</v>
      </c>
    </row>
    <row r="522" spans="2:12">
      <c r="B522" s="123" t="s">
        <v>8</v>
      </c>
      <c r="C522" s="122" t="s">
        <v>1597</v>
      </c>
      <c r="D522" s="28" t="s">
        <v>2135</v>
      </c>
      <c r="E522" s="25" t="s">
        <v>851</v>
      </c>
      <c r="H522" s="3"/>
      <c r="I522" s="23">
        <f t="shared" si="25"/>
        <v>192.15</v>
      </c>
      <c r="J522" s="23">
        <v>157.5</v>
      </c>
      <c r="K522" s="24">
        <f t="shared" si="24"/>
        <v>0</v>
      </c>
      <c r="L522" s="123" t="s">
        <v>854</v>
      </c>
    </row>
    <row r="523" spans="2:12">
      <c r="B523" s="123" t="s">
        <v>8</v>
      </c>
      <c r="C523" s="122" t="s">
        <v>1598</v>
      </c>
      <c r="D523" s="28" t="s">
        <v>2135</v>
      </c>
      <c r="E523" s="25" t="s">
        <v>852</v>
      </c>
      <c r="H523" s="3"/>
      <c r="I523" s="23">
        <f t="shared" si="25"/>
        <v>227.83500000000001</v>
      </c>
      <c r="J523" s="23">
        <v>186.75</v>
      </c>
      <c r="K523" s="24">
        <f t="shared" si="24"/>
        <v>0</v>
      </c>
      <c r="L523" s="123" t="s">
        <v>854</v>
      </c>
    </row>
    <row r="524" spans="2:12">
      <c r="B524" s="123" t="s">
        <v>8</v>
      </c>
      <c r="C524" s="122" t="s">
        <v>1599</v>
      </c>
      <c r="D524" s="28" t="s">
        <v>2135</v>
      </c>
      <c r="E524" s="25" t="s">
        <v>853</v>
      </c>
      <c r="H524" s="3"/>
      <c r="I524" s="23">
        <f t="shared" si="25"/>
        <v>228.75</v>
      </c>
      <c r="J524" s="23">
        <v>187.5</v>
      </c>
      <c r="K524" s="24">
        <f t="shared" si="24"/>
        <v>0</v>
      </c>
      <c r="L524" s="123" t="s">
        <v>854</v>
      </c>
    </row>
    <row r="525" spans="2:12" ht="24">
      <c r="B525" s="123" t="s">
        <v>8</v>
      </c>
      <c r="C525" s="122" t="s">
        <v>855</v>
      </c>
      <c r="D525" s="28" t="s">
        <v>1782</v>
      </c>
      <c r="E525" s="25" t="s">
        <v>857</v>
      </c>
      <c r="H525" s="3"/>
      <c r="I525" s="23">
        <f t="shared" si="25"/>
        <v>409.65159999999997</v>
      </c>
      <c r="J525" s="23">
        <v>335.78</v>
      </c>
      <c r="K525" s="24">
        <f t="shared" si="24"/>
        <v>0</v>
      </c>
      <c r="L525" s="123" t="s">
        <v>854</v>
      </c>
    </row>
    <row r="526" spans="2:12" ht="24">
      <c r="B526" s="123" t="s">
        <v>8</v>
      </c>
      <c r="C526" s="122" t="s">
        <v>858</v>
      </c>
      <c r="D526" s="28" t="s">
        <v>1782</v>
      </c>
      <c r="E526" s="25" t="s">
        <v>861</v>
      </c>
      <c r="H526" s="3"/>
      <c r="I526" s="23">
        <f t="shared" si="25"/>
        <v>427.08539999999999</v>
      </c>
      <c r="J526" s="23">
        <v>350.07</v>
      </c>
      <c r="K526" s="24">
        <f t="shared" si="24"/>
        <v>0</v>
      </c>
      <c r="L526" s="123" t="s">
        <v>854</v>
      </c>
    </row>
    <row r="527" spans="2:12" ht="24">
      <c r="B527" s="123" t="s">
        <v>8</v>
      </c>
      <c r="C527" s="122" t="s">
        <v>859</v>
      </c>
      <c r="D527" s="28" t="s">
        <v>1782</v>
      </c>
      <c r="E527" s="25" t="s">
        <v>862</v>
      </c>
      <c r="H527" s="3"/>
      <c r="I527" s="23">
        <f t="shared" si="25"/>
        <v>445.75139999999999</v>
      </c>
      <c r="J527" s="23">
        <v>365.37</v>
      </c>
      <c r="K527" s="24">
        <f t="shared" si="24"/>
        <v>0</v>
      </c>
      <c r="L527" s="123" t="s">
        <v>854</v>
      </c>
    </row>
    <row r="528" spans="2:12" ht="24">
      <c r="B528" s="123" t="s">
        <v>8</v>
      </c>
      <c r="C528" s="122" t="s">
        <v>860</v>
      </c>
      <c r="D528" s="28" t="s">
        <v>1782</v>
      </c>
      <c r="E528" s="25" t="s">
        <v>863</v>
      </c>
      <c r="H528" s="3"/>
      <c r="I528" s="23">
        <f t="shared" si="25"/>
        <v>464.42959999999999</v>
      </c>
      <c r="J528" s="23">
        <v>380.68</v>
      </c>
      <c r="K528" s="24">
        <f t="shared" si="24"/>
        <v>0</v>
      </c>
      <c r="L528" s="123" t="s">
        <v>854</v>
      </c>
    </row>
    <row r="529" spans="2:12">
      <c r="B529" s="123" t="s">
        <v>8</v>
      </c>
      <c r="C529" s="122" t="s">
        <v>1600</v>
      </c>
      <c r="D529" s="28" t="s">
        <v>2044</v>
      </c>
      <c r="E529" s="25" t="s">
        <v>864</v>
      </c>
      <c r="H529" s="3"/>
      <c r="I529" s="23">
        <f t="shared" si="25"/>
        <v>441.03</v>
      </c>
      <c r="J529" s="23">
        <v>361.5</v>
      </c>
      <c r="K529" s="24">
        <f t="shared" si="24"/>
        <v>0</v>
      </c>
      <c r="L529" s="123" t="s">
        <v>854</v>
      </c>
    </row>
    <row r="530" spans="2:12" ht="24">
      <c r="B530" s="123" t="s">
        <v>8</v>
      </c>
      <c r="C530" s="122" t="s">
        <v>1601</v>
      </c>
      <c r="D530" s="28" t="s">
        <v>2043</v>
      </c>
      <c r="E530" s="25" t="s">
        <v>865</v>
      </c>
      <c r="H530" s="3"/>
      <c r="I530" s="23">
        <f t="shared" si="25"/>
        <v>708.21</v>
      </c>
      <c r="J530" s="23">
        <v>580.5</v>
      </c>
      <c r="K530" s="24">
        <f t="shared" si="24"/>
        <v>0</v>
      </c>
      <c r="L530" s="123" t="s">
        <v>854</v>
      </c>
    </row>
    <row r="531" spans="2:12" ht="24">
      <c r="B531" s="123" t="s">
        <v>8</v>
      </c>
      <c r="C531" s="122" t="s">
        <v>1602</v>
      </c>
      <c r="D531" s="28" t="s">
        <v>2043</v>
      </c>
      <c r="E531" s="25" t="s">
        <v>866</v>
      </c>
      <c r="H531" s="3"/>
      <c r="I531" s="23">
        <f t="shared" si="25"/>
        <v>718.27499999999998</v>
      </c>
      <c r="J531" s="23">
        <v>588.75</v>
      </c>
      <c r="K531" s="24">
        <f t="shared" si="24"/>
        <v>0</v>
      </c>
      <c r="L531" s="123" t="s">
        <v>854</v>
      </c>
    </row>
    <row r="532" spans="2:12">
      <c r="B532" s="132" t="s">
        <v>8</v>
      </c>
      <c r="C532" s="122" t="s">
        <v>1852</v>
      </c>
      <c r="D532" s="28" t="s">
        <v>2041</v>
      </c>
      <c r="E532" s="133" t="s">
        <v>1853</v>
      </c>
      <c r="H532" s="3"/>
      <c r="I532" s="23">
        <f t="shared" si="25"/>
        <v>378.81</v>
      </c>
      <c r="J532" s="23">
        <v>310.5</v>
      </c>
      <c r="K532" s="24">
        <f t="shared" si="24"/>
        <v>0</v>
      </c>
      <c r="L532" s="123"/>
    </row>
    <row r="533" spans="2:12">
      <c r="B533" s="123" t="s">
        <v>8</v>
      </c>
      <c r="C533" s="122" t="s">
        <v>1603</v>
      </c>
      <c r="D533" s="28" t="s">
        <v>2134</v>
      </c>
      <c r="E533" s="25" t="s">
        <v>868</v>
      </c>
      <c r="H533" s="3"/>
      <c r="I533" s="23">
        <f t="shared" si="25"/>
        <v>161.95500000000001</v>
      </c>
      <c r="J533" s="23">
        <v>132.75</v>
      </c>
      <c r="K533" s="24">
        <f t="shared" si="24"/>
        <v>0</v>
      </c>
      <c r="L533" s="123" t="s">
        <v>871</v>
      </c>
    </row>
    <row r="534" spans="2:12">
      <c r="B534" s="123" t="s">
        <v>8</v>
      </c>
      <c r="C534" s="122" t="s">
        <v>1604</v>
      </c>
      <c r="D534" s="28" t="s">
        <v>2135</v>
      </c>
      <c r="E534" s="25" t="s">
        <v>869</v>
      </c>
      <c r="H534" s="3"/>
      <c r="I534" s="23">
        <f t="shared" si="25"/>
        <v>189.405</v>
      </c>
      <c r="J534" s="23">
        <v>155.25</v>
      </c>
      <c r="K534" s="24">
        <f t="shared" si="24"/>
        <v>0</v>
      </c>
      <c r="L534" s="123" t="s">
        <v>871</v>
      </c>
    </row>
    <row r="535" spans="2:12">
      <c r="B535" s="123" t="s">
        <v>8</v>
      </c>
      <c r="C535" s="122" t="s">
        <v>1605</v>
      </c>
      <c r="D535" s="28" t="s">
        <v>2134</v>
      </c>
      <c r="E535" s="25" t="s">
        <v>870</v>
      </c>
      <c r="H535" s="3"/>
      <c r="I535" s="23">
        <f t="shared" si="25"/>
        <v>178.42500000000001</v>
      </c>
      <c r="J535" s="23">
        <v>146.25</v>
      </c>
      <c r="K535" s="24">
        <f t="shared" si="24"/>
        <v>0</v>
      </c>
      <c r="L535" s="123" t="s">
        <v>871</v>
      </c>
    </row>
    <row r="536" spans="2:12">
      <c r="B536" s="123" t="s">
        <v>8</v>
      </c>
      <c r="C536" s="122" t="s">
        <v>1606</v>
      </c>
      <c r="D536" s="28" t="s">
        <v>2135</v>
      </c>
      <c r="E536" s="25" t="s">
        <v>872</v>
      </c>
      <c r="H536" s="3"/>
      <c r="I536" s="23">
        <f t="shared" si="25"/>
        <v>200.38499999999999</v>
      </c>
      <c r="J536" s="23">
        <v>164.25</v>
      </c>
      <c r="K536" s="24">
        <f t="shared" si="24"/>
        <v>0</v>
      </c>
      <c r="L536" s="123" t="s">
        <v>871</v>
      </c>
    </row>
    <row r="537" spans="2:12">
      <c r="B537" s="123" t="s">
        <v>8</v>
      </c>
      <c r="C537" s="122" t="s">
        <v>1607</v>
      </c>
      <c r="D537" s="28" t="s">
        <v>2135</v>
      </c>
      <c r="E537" s="25" t="s">
        <v>873</v>
      </c>
      <c r="H537" s="3"/>
      <c r="I537" s="23">
        <f t="shared" si="25"/>
        <v>207.70499999999998</v>
      </c>
      <c r="J537" s="23">
        <v>170.25</v>
      </c>
      <c r="K537" s="24">
        <f t="shared" si="24"/>
        <v>0</v>
      </c>
      <c r="L537" s="123" t="s">
        <v>871</v>
      </c>
    </row>
    <row r="538" spans="2:12">
      <c r="B538" s="123" t="s">
        <v>8</v>
      </c>
      <c r="C538" s="122" t="s">
        <v>1608</v>
      </c>
      <c r="D538" s="28" t="s">
        <v>2135</v>
      </c>
      <c r="E538" s="25" t="s">
        <v>874</v>
      </c>
      <c r="H538" s="3"/>
      <c r="I538" s="23">
        <f t="shared" si="25"/>
        <v>242.47499999999999</v>
      </c>
      <c r="J538" s="23">
        <v>198.75</v>
      </c>
      <c r="K538" s="24">
        <f t="shared" si="24"/>
        <v>0</v>
      </c>
      <c r="L538" s="123" t="s">
        <v>871</v>
      </c>
    </row>
    <row r="539" spans="2:12">
      <c r="B539" s="123" t="s">
        <v>8</v>
      </c>
      <c r="C539" s="122" t="s">
        <v>1609</v>
      </c>
      <c r="D539" s="28" t="s">
        <v>2135</v>
      </c>
      <c r="E539" s="25" t="s">
        <v>875</v>
      </c>
      <c r="H539" s="3"/>
      <c r="I539" s="23">
        <f t="shared" si="25"/>
        <v>244.30500000000001</v>
      </c>
      <c r="J539" s="23">
        <v>200.25</v>
      </c>
      <c r="K539" s="24">
        <f t="shared" si="24"/>
        <v>0</v>
      </c>
      <c r="L539" s="123" t="s">
        <v>871</v>
      </c>
    </row>
    <row r="540" spans="2:12" ht="24">
      <c r="B540" s="123" t="s">
        <v>8</v>
      </c>
      <c r="C540" s="122" t="s">
        <v>1610</v>
      </c>
      <c r="D540" s="28" t="s">
        <v>1782</v>
      </c>
      <c r="E540" s="25" t="s">
        <v>1395</v>
      </c>
      <c r="H540" s="3"/>
      <c r="I540" s="23">
        <f t="shared" si="25"/>
        <v>572.79</v>
      </c>
      <c r="J540" s="23">
        <v>469.5</v>
      </c>
      <c r="K540" s="24">
        <f t="shared" si="24"/>
        <v>0</v>
      </c>
      <c r="L540" s="123" t="s">
        <v>871</v>
      </c>
    </row>
    <row r="541" spans="2:12" ht="24">
      <c r="B541" s="123" t="s">
        <v>8</v>
      </c>
      <c r="C541" s="122" t="s">
        <v>1611</v>
      </c>
      <c r="D541" s="28" t="s">
        <v>1782</v>
      </c>
      <c r="E541" s="25" t="s">
        <v>1396</v>
      </c>
      <c r="H541" s="3"/>
      <c r="I541" s="23">
        <f t="shared" si="25"/>
        <v>591.09</v>
      </c>
      <c r="J541" s="23">
        <v>484.5</v>
      </c>
      <c r="K541" s="24">
        <f t="shared" si="24"/>
        <v>0</v>
      </c>
      <c r="L541" s="123" t="s">
        <v>871</v>
      </c>
    </row>
    <row r="542" spans="2:12" ht="24">
      <c r="B542" s="123" t="s">
        <v>8</v>
      </c>
      <c r="C542" s="122" t="s">
        <v>1612</v>
      </c>
      <c r="D542" s="28" t="s">
        <v>1782</v>
      </c>
      <c r="E542" s="25" t="s">
        <v>1397</v>
      </c>
      <c r="H542" s="3"/>
      <c r="I542" s="23">
        <f t="shared" si="25"/>
        <v>613.96500000000003</v>
      </c>
      <c r="J542" s="23">
        <v>503.25</v>
      </c>
      <c r="K542" s="24">
        <f t="shared" si="24"/>
        <v>0</v>
      </c>
      <c r="L542" s="123" t="s">
        <v>871</v>
      </c>
    </row>
    <row r="543" spans="2:12" ht="24">
      <c r="B543" s="123" t="s">
        <v>8</v>
      </c>
      <c r="C543" s="122" t="s">
        <v>1613</v>
      </c>
      <c r="D543" s="28" t="s">
        <v>1782</v>
      </c>
      <c r="E543" s="25" t="s">
        <v>1398</v>
      </c>
      <c r="H543" s="3"/>
      <c r="I543" s="23">
        <f t="shared" si="25"/>
        <v>636.84</v>
      </c>
      <c r="J543" s="23">
        <v>522</v>
      </c>
      <c r="K543" s="24">
        <f t="shared" si="24"/>
        <v>0</v>
      </c>
      <c r="L543" s="123" t="s">
        <v>871</v>
      </c>
    </row>
    <row r="544" spans="2:12" ht="24">
      <c r="B544" s="123" t="s">
        <v>8</v>
      </c>
      <c r="C544" s="122" t="s">
        <v>1614</v>
      </c>
      <c r="D544" s="28" t="s">
        <v>1782</v>
      </c>
      <c r="E544" s="25" t="s">
        <v>1399</v>
      </c>
      <c r="H544" s="3"/>
      <c r="I544" s="23">
        <f t="shared" si="25"/>
        <v>613.96500000000003</v>
      </c>
      <c r="J544" s="23">
        <v>503.25</v>
      </c>
      <c r="K544" s="24">
        <f t="shared" si="24"/>
        <v>0</v>
      </c>
      <c r="L544" s="123" t="s">
        <v>871</v>
      </c>
    </row>
    <row r="545" spans="2:12" ht="24">
      <c r="B545" s="123" t="s">
        <v>8</v>
      </c>
      <c r="C545" s="122" t="s">
        <v>1615</v>
      </c>
      <c r="D545" s="28" t="s">
        <v>1782</v>
      </c>
      <c r="E545" s="25" t="s">
        <v>1400</v>
      </c>
      <c r="H545" s="3"/>
      <c r="I545" s="23">
        <f t="shared" si="25"/>
        <v>636.84</v>
      </c>
      <c r="J545" s="23">
        <v>522</v>
      </c>
      <c r="K545" s="24">
        <f t="shared" si="24"/>
        <v>0</v>
      </c>
      <c r="L545" s="123" t="s">
        <v>871</v>
      </c>
    </row>
    <row r="546" spans="2:12" ht="24">
      <c r="B546" s="123" t="s">
        <v>8</v>
      </c>
      <c r="C546" s="122" t="s">
        <v>1616</v>
      </c>
      <c r="D546" s="28" t="s">
        <v>1782</v>
      </c>
      <c r="E546" s="25" t="s">
        <v>1401</v>
      </c>
      <c r="H546" s="3"/>
      <c r="I546" s="23">
        <f t="shared" si="25"/>
        <v>661.54499999999996</v>
      </c>
      <c r="J546" s="23">
        <v>542.25</v>
      </c>
      <c r="K546" s="24">
        <f t="shared" si="24"/>
        <v>0</v>
      </c>
      <c r="L546" s="123" t="s">
        <v>871</v>
      </c>
    </row>
    <row r="547" spans="2:12">
      <c r="B547" s="123" t="s">
        <v>885</v>
      </c>
      <c r="C547" s="122" t="s">
        <v>1617</v>
      </c>
      <c r="D547" s="28" t="s">
        <v>2143</v>
      </c>
      <c r="E547" s="25" t="s">
        <v>879</v>
      </c>
      <c r="H547" s="3"/>
      <c r="I547" s="23">
        <f t="shared" si="25"/>
        <v>431.88</v>
      </c>
      <c r="J547" s="23">
        <v>354</v>
      </c>
      <c r="K547" s="24">
        <f t="shared" si="24"/>
        <v>0</v>
      </c>
      <c r="L547" s="123" t="s">
        <v>871</v>
      </c>
    </row>
    <row r="548" spans="2:12">
      <c r="B548" s="123" t="s">
        <v>885</v>
      </c>
      <c r="C548" s="122" t="s">
        <v>1618</v>
      </c>
      <c r="D548" s="28" t="s">
        <v>2143</v>
      </c>
      <c r="E548" s="25" t="s">
        <v>880</v>
      </c>
      <c r="H548" s="3"/>
      <c r="I548" s="23">
        <f t="shared" si="25"/>
        <v>439.2</v>
      </c>
      <c r="J548" s="23">
        <v>360</v>
      </c>
      <c r="K548" s="24">
        <f t="shared" si="24"/>
        <v>0</v>
      </c>
      <c r="L548" s="123" t="s">
        <v>871</v>
      </c>
    </row>
    <row r="549" spans="2:12">
      <c r="B549" s="123" t="s">
        <v>885</v>
      </c>
      <c r="C549" s="122" t="s">
        <v>1619</v>
      </c>
      <c r="D549" s="28" t="s">
        <v>2144</v>
      </c>
      <c r="E549" s="25" t="s">
        <v>881</v>
      </c>
      <c r="H549" s="3"/>
      <c r="I549" s="23">
        <f t="shared" si="25"/>
        <v>431.88</v>
      </c>
      <c r="J549" s="23">
        <v>354</v>
      </c>
      <c r="K549" s="24">
        <f t="shared" si="24"/>
        <v>0</v>
      </c>
      <c r="L549" s="123" t="s">
        <v>871</v>
      </c>
    </row>
    <row r="550" spans="2:12">
      <c r="B550" s="123" t="s">
        <v>885</v>
      </c>
      <c r="C550" s="122" t="s">
        <v>1620</v>
      </c>
      <c r="D550" s="28" t="s">
        <v>2144</v>
      </c>
      <c r="E550" s="25" t="s">
        <v>882</v>
      </c>
      <c r="H550" s="3"/>
      <c r="I550" s="23">
        <f t="shared" si="25"/>
        <v>439.2</v>
      </c>
      <c r="J550" s="23">
        <v>360</v>
      </c>
      <c r="K550" s="24">
        <f t="shared" si="24"/>
        <v>0</v>
      </c>
      <c r="L550" s="123" t="s">
        <v>871</v>
      </c>
    </row>
    <row r="551" spans="2:12">
      <c r="B551" s="123" t="s">
        <v>885</v>
      </c>
      <c r="C551" s="122" t="s">
        <v>1621</v>
      </c>
      <c r="D551" s="28" t="s">
        <v>2145</v>
      </c>
      <c r="E551" s="25" t="s">
        <v>883</v>
      </c>
      <c r="H551" s="3"/>
      <c r="I551" s="23">
        <f t="shared" si="25"/>
        <v>549</v>
      </c>
      <c r="J551" s="23">
        <v>450</v>
      </c>
      <c r="K551" s="24">
        <f t="shared" si="24"/>
        <v>0</v>
      </c>
      <c r="L551" s="123" t="s">
        <v>871</v>
      </c>
    </row>
    <row r="552" spans="2:12">
      <c r="B552" s="123" t="s">
        <v>885</v>
      </c>
      <c r="C552" s="122" t="s">
        <v>1622</v>
      </c>
      <c r="D552" s="28" t="s">
        <v>2145</v>
      </c>
      <c r="E552" s="25" t="s">
        <v>884</v>
      </c>
      <c r="H552" s="3"/>
      <c r="I552" s="23">
        <f t="shared" si="25"/>
        <v>556.32000000000005</v>
      </c>
      <c r="J552" s="23">
        <v>456</v>
      </c>
      <c r="K552" s="24">
        <f t="shared" si="24"/>
        <v>0</v>
      </c>
      <c r="L552" s="123" t="s">
        <v>871</v>
      </c>
    </row>
    <row r="553" spans="2:12">
      <c r="B553" s="123" t="s">
        <v>9</v>
      </c>
      <c r="C553" s="122" t="s">
        <v>1623</v>
      </c>
      <c r="D553" s="28" t="s">
        <v>2046</v>
      </c>
      <c r="E553" s="25" t="s">
        <v>887</v>
      </c>
      <c r="H553" s="3"/>
      <c r="I553" s="23">
        <f t="shared" si="25"/>
        <v>35.685000000000002</v>
      </c>
      <c r="J553" s="23">
        <v>29.25</v>
      </c>
      <c r="K553" s="24">
        <f t="shared" si="24"/>
        <v>0</v>
      </c>
      <c r="L553" s="123" t="s">
        <v>886</v>
      </c>
    </row>
    <row r="554" spans="2:12">
      <c r="B554" s="123" t="s">
        <v>9</v>
      </c>
      <c r="C554" s="122" t="s">
        <v>1624</v>
      </c>
      <c r="D554" s="28" t="s">
        <v>2046</v>
      </c>
      <c r="E554" s="25" t="s">
        <v>888</v>
      </c>
      <c r="H554" s="3"/>
      <c r="I554" s="23">
        <f t="shared" si="25"/>
        <v>43.92</v>
      </c>
      <c r="J554" s="23">
        <v>36</v>
      </c>
      <c r="K554" s="24">
        <f t="shared" si="24"/>
        <v>0</v>
      </c>
      <c r="L554" s="123" t="s">
        <v>886</v>
      </c>
    </row>
    <row r="555" spans="2:12">
      <c r="B555" s="123" t="s">
        <v>9</v>
      </c>
      <c r="C555" s="122" t="s">
        <v>1625</v>
      </c>
      <c r="D555" s="28" t="s">
        <v>2046</v>
      </c>
      <c r="E555" s="25" t="s">
        <v>889</v>
      </c>
      <c r="H555" s="3"/>
      <c r="I555" s="23">
        <f t="shared" si="25"/>
        <v>43.92</v>
      </c>
      <c r="J555" s="23">
        <v>36</v>
      </c>
      <c r="K555" s="24">
        <f t="shared" si="24"/>
        <v>0</v>
      </c>
      <c r="L555" s="123" t="s">
        <v>886</v>
      </c>
    </row>
    <row r="556" spans="2:12">
      <c r="B556" s="123" t="s">
        <v>9</v>
      </c>
      <c r="C556" s="122" t="s">
        <v>1626</v>
      </c>
      <c r="D556" s="28" t="s">
        <v>2046</v>
      </c>
      <c r="E556" s="25" t="s">
        <v>890</v>
      </c>
      <c r="H556" s="3"/>
      <c r="I556" s="23">
        <f t="shared" si="25"/>
        <v>45.75</v>
      </c>
      <c r="J556" s="23">
        <v>37.5</v>
      </c>
      <c r="K556" s="24">
        <f t="shared" si="24"/>
        <v>0</v>
      </c>
      <c r="L556" s="123" t="s">
        <v>886</v>
      </c>
    </row>
    <row r="557" spans="2:12">
      <c r="B557" s="123" t="s">
        <v>9</v>
      </c>
      <c r="C557" s="122" t="s">
        <v>1627</v>
      </c>
      <c r="D557" s="28" t="s">
        <v>2146</v>
      </c>
      <c r="E557" s="25" t="s">
        <v>891</v>
      </c>
      <c r="H557" s="3"/>
      <c r="I557" s="23">
        <f t="shared" si="25"/>
        <v>135.42000000000002</v>
      </c>
      <c r="J557" s="23">
        <v>111</v>
      </c>
      <c r="K557" s="24">
        <f t="shared" si="24"/>
        <v>0</v>
      </c>
      <c r="L557" s="123" t="s">
        <v>886</v>
      </c>
    </row>
    <row r="558" spans="2:12" ht="24">
      <c r="B558" s="123" t="s">
        <v>9</v>
      </c>
      <c r="C558" s="122" t="s">
        <v>1628</v>
      </c>
      <c r="D558" s="28" t="s">
        <v>2147</v>
      </c>
      <c r="E558" s="25" t="s">
        <v>892</v>
      </c>
      <c r="H558" s="3"/>
      <c r="I558" s="23">
        <f t="shared" si="25"/>
        <v>168.36</v>
      </c>
      <c r="J558" s="23">
        <v>138</v>
      </c>
      <c r="K558" s="24">
        <f t="shared" si="24"/>
        <v>0</v>
      </c>
      <c r="L558" s="123" t="s">
        <v>886</v>
      </c>
    </row>
    <row r="559" spans="2:12" ht="24">
      <c r="B559" s="123" t="s">
        <v>9</v>
      </c>
      <c r="C559" s="122" t="s">
        <v>893</v>
      </c>
      <c r="D559" s="28" t="s">
        <v>2148</v>
      </c>
      <c r="E559" s="25" t="s">
        <v>894</v>
      </c>
      <c r="H559" s="3"/>
      <c r="I559" s="23">
        <f t="shared" si="25"/>
        <v>79.605000000000004</v>
      </c>
      <c r="J559" s="23">
        <v>65.25</v>
      </c>
      <c r="K559" s="24">
        <f t="shared" si="24"/>
        <v>0</v>
      </c>
      <c r="L559" s="123" t="s">
        <v>886</v>
      </c>
    </row>
    <row r="560" spans="2:12" ht="24">
      <c r="B560" s="123" t="s">
        <v>9</v>
      </c>
      <c r="C560" s="122" t="s">
        <v>1629</v>
      </c>
      <c r="D560" s="28" t="s">
        <v>2149</v>
      </c>
      <c r="E560" s="25" t="s">
        <v>902</v>
      </c>
      <c r="H560" s="3"/>
      <c r="I560" s="23">
        <f t="shared" si="25"/>
        <v>184.82999999999998</v>
      </c>
      <c r="J560" s="23">
        <v>151.5</v>
      </c>
      <c r="K560" s="24">
        <f t="shared" si="24"/>
        <v>0</v>
      </c>
      <c r="L560" s="123" t="s">
        <v>886</v>
      </c>
    </row>
    <row r="561" spans="2:12" ht="24">
      <c r="B561" s="123" t="s">
        <v>9</v>
      </c>
      <c r="C561" s="122" t="s">
        <v>1630</v>
      </c>
      <c r="D561" s="28" t="s">
        <v>2150</v>
      </c>
      <c r="E561" s="25" t="s">
        <v>903</v>
      </c>
      <c r="H561" s="3"/>
      <c r="I561" s="23">
        <f t="shared" si="25"/>
        <v>123.52500000000001</v>
      </c>
      <c r="J561" s="23">
        <v>101.25</v>
      </c>
      <c r="K561" s="24">
        <f t="shared" si="24"/>
        <v>0</v>
      </c>
      <c r="L561" s="98" t="s">
        <v>511</v>
      </c>
    </row>
    <row r="562" spans="2:12">
      <c r="B562" s="123" t="s">
        <v>9</v>
      </c>
      <c r="C562" s="122" t="s">
        <v>895</v>
      </c>
      <c r="D562" s="28" t="s">
        <v>1783</v>
      </c>
      <c r="E562" s="25" t="s">
        <v>896</v>
      </c>
      <c r="H562" s="3"/>
      <c r="I562" s="23">
        <f t="shared" si="25"/>
        <v>111.60560000000001</v>
      </c>
      <c r="J562" s="23">
        <v>91.48</v>
      </c>
      <c r="K562" s="24">
        <f t="shared" si="24"/>
        <v>0</v>
      </c>
      <c r="L562" s="123" t="s">
        <v>886</v>
      </c>
    </row>
    <row r="563" spans="2:12" ht="24">
      <c r="B563" s="123" t="s">
        <v>9</v>
      </c>
      <c r="C563" s="122" t="s">
        <v>1631</v>
      </c>
      <c r="D563" s="28" t="s">
        <v>2151</v>
      </c>
      <c r="E563" s="25" t="s">
        <v>901</v>
      </c>
      <c r="H563" s="3"/>
      <c r="I563" s="23">
        <f t="shared" si="25"/>
        <v>161.95500000000001</v>
      </c>
      <c r="J563" s="23">
        <v>132.75</v>
      </c>
      <c r="K563" s="24">
        <f t="shared" si="24"/>
        <v>0</v>
      </c>
      <c r="L563" s="123" t="s">
        <v>898</v>
      </c>
    </row>
    <row r="564" spans="2:12" ht="24">
      <c r="B564" s="123" t="s">
        <v>9</v>
      </c>
      <c r="C564" s="122" t="s">
        <v>897</v>
      </c>
      <c r="D564" s="28" t="s">
        <v>1784</v>
      </c>
      <c r="E564" s="25" t="s">
        <v>900</v>
      </c>
      <c r="H564" s="3"/>
      <c r="I564" s="23">
        <f t="shared" si="25"/>
        <v>148.37640000000002</v>
      </c>
      <c r="J564" s="23">
        <v>121.62</v>
      </c>
      <c r="K564" s="24">
        <f t="shared" si="24"/>
        <v>0</v>
      </c>
      <c r="L564" s="123" t="s">
        <v>898</v>
      </c>
    </row>
    <row r="565" spans="2:12">
      <c r="B565" s="123" t="s">
        <v>9</v>
      </c>
      <c r="C565" s="122" t="s">
        <v>905</v>
      </c>
      <c r="D565" s="28" t="s">
        <v>1785</v>
      </c>
      <c r="E565" s="25" t="s">
        <v>906</v>
      </c>
      <c r="H565" s="3"/>
      <c r="I565" s="23">
        <f t="shared" si="25"/>
        <v>104.798</v>
      </c>
      <c r="J565" s="23">
        <v>85.9</v>
      </c>
      <c r="K565" s="24">
        <f t="shared" si="24"/>
        <v>0</v>
      </c>
      <c r="L565" s="123" t="s">
        <v>898</v>
      </c>
    </row>
    <row r="566" spans="2:12">
      <c r="B566" s="123" t="s">
        <v>9</v>
      </c>
      <c r="C566" s="122" t="s">
        <v>1632</v>
      </c>
      <c r="D566" s="28" t="s">
        <v>2152</v>
      </c>
      <c r="E566" s="25" t="s">
        <v>907</v>
      </c>
      <c r="H566" s="3"/>
      <c r="I566" s="129">
        <f t="shared" si="25"/>
        <v>71.37</v>
      </c>
      <c r="J566" s="129">
        <v>58.5</v>
      </c>
      <c r="K566" s="129">
        <f t="shared" si="24"/>
        <v>0</v>
      </c>
      <c r="L566" s="123" t="s">
        <v>898</v>
      </c>
    </row>
    <row r="567" spans="2:12">
      <c r="B567" s="123" t="s">
        <v>9</v>
      </c>
      <c r="C567" s="122" t="s">
        <v>908</v>
      </c>
      <c r="D567" s="28" t="s">
        <v>909</v>
      </c>
      <c r="E567" s="25" t="s">
        <v>910</v>
      </c>
      <c r="H567" s="3"/>
      <c r="I567" s="129">
        <f t="shared" si="25"/>
        <v>33.427999999999997</v>
      </c>
      <c r="J567" s="129">
        <v>27.4</v>
      </c>
      <c r="K567" s="129">
        <f t="shared" si="24"/>
        <v>0</v>
      </c>
      <c r="L567" s="123" t="s">
        <v>911</v>
      </c>
    </row>
    <row r="568" spans="2:12">
      <c r="B568" s="123" t="s">
        <v>9</v>
      </c>
      <c r="C568" s="122" t="s">
        <v>1736</v>
      </c>
      <c r="D568" s="28" t="s">
        <v>912</v>
      </c>
      <c r="E568" s="25" t="s">
        <v>913</v>
      </c>
      <c r="H568" s="3"/>
      <c r="I568" s="129">
        <f t="shared" si="25"/>
        <v>45.506</v>
      </c>
      <c r="J568" s="129">
        <v>37.299999999999997</v>
      </c>
      <c r="K568" s="129">
        <f t="shared" si="24"/>
        <v>0</v>
      </c>
      <c r="L568" s="123" t="s">
        <v>911</v>
      </c>
    </row>
    <row r="569" spans="2:12">
      <c r="B569" s="123" t="s">
        <v>9</v>
      </c>
      <c r="C569" s="122" t="s">
        <v>914</v>
      </c>
      <c r="D569" s="28" t="s">
        <v>1786</v>
      </c>
      <c r="E569" s="25" t="s">
        <v>915</v>
      </c>
      <c r="H569" s="3"/>
      <c r="I569" s="23">
        <f t="shared" si="25"/>
        <v>46.689400000000006</v>
      </c>
      <c r="J569" s="23">
        <v>38.270000000000003</v>
      </c>
      <c r="K569" s="24">
        <f t="shared" si="24"/>
        <v>0</v>
      </c>
      <c r="L569" s="123" t="s">
        <v>911</v>
      </c>
    </row>
    <row r="570" spans="2:12">
      <c r="B570" s="123" t="s">
        <v>9</v>
      </c>
      <c r="C570" s="122" t="s">
        <v>916</v>
      </c>
      <c r="D570" s="28" t="s">
        <v>1787</v>
      </c>
      <c r="E570" s="25" t="s">
        <v>917</v>
      </c>
      <c r="H570" s="3"/>
      <c r="I570" s="23">
        <f t="shared" si="25"/>
        <v>71.589600000000004</v>
      </c>
      <c r="J570" s="23">
        <v>58.68</v>
      </c>
      <c r="K570" s="24">
        <f t="shared" si="24"/>
        <v>0</v>
      </c>
      <c r="L570" s="123" t="s">
        <v>911</v>
      </c>
    </row>
    <row r="571" spans="2:12">
      <c r="B571" s="123" t="s">
        <v>9</v>
      </c>
      <c r="C571" s="122" t="s">
        <v>1249</v>
      </c>
      <c r="D571" s="28" t="s">
        <v>1788</v>
      </c>
      <c r="E571" s="25" t="s">
        <v>918</v>
      </c>
      <c r="H571" s="3"/>
      <c r="I571" s="23">
        <f t="shared" ref="I571:I632" si="26">J571*22%+J571</f>
        <v>74.712800000000001</v>
      </c>
      <c r="J571" s="23">
        <v>61.24</v>
      </c>
      <c r="K571" s="24">
        <f t="shared" ref="K571:K633" si="27">H571*I571</f>
        <v>0</v>
      </c>
      <c r="L571" s="123" t="s">
        <v>911</v>
      </c>
    </row>
    <row r="572" spans="2:12">
      <c r="B572" s="123" t="s">
        <v>9</v>
      </c>
      <c r="C572" s="122" t="s">
        <v>1250</v>
      </c>
      <c r="D572" s="28" t="s">
        <v>1789</v>
      </c>
      <c r="E572" s="25" t="s">
        <v>919</v>
      </c>
      <c r="H572" s="3"/>
      <c r="I572" s="23">
        <f t="shared" si="26"/>
        <v>102.724</v>
      </c>
      <c r="J572" s="23">
        <v>84.2</v>
      </c>
      <c r="K572" s="24">
        <f t="shared" si="27"/>
        <v>0</v>
      </c>
      <c r="L572" s="123" t="s">
        <v>911</v>
      </c>
    </row>
    <row r="573" spans="2:12" ht="24">
      <c r="B573" s="123" t="s">
        <v>9</v>
      </c>
      <c r="C573" s="122" t="s">
        <v>920</v>
      </c>
      <c r="D573" s="28" t="s">
        <v>1790</v>
      </c>
      <c r="E573" s="25" t="s">
        <v>922</v>
      </c>
      <c r="H573" s="3"/>
      <c r="I573" s="23">
        <f t="shared" si="26"/>
        <v>139.04339999999999</v>
      </c>
      <c r="J573" s="23">
        <v>113.97</v>
      </c>
      <c r="K573" s="24">
        <f t="shared" si="27"/>
        <v>0</v>
      </c>
      <c r="L573" s="123" t="s">
        <v>911</v>
      </c>
    </row>
    <row r="574" spans="2:12" ht="24">
      <c r="B574" s="123" t="s">
        <v>9</v>
      </c>
      <c r="C574" s="122" t="s">
        <v>921</v>
      </c>
      <c r="D574" s="28" t="s">
        <v>1791</v>
      </c>
      <c r="E574" s="25" t="s">
        <v>923</v>
      </c>
      <c r="H574" s="3"/>
      <c r="I574" s="23">
        <f t="shared" si="26"/>
        <v>142.15440000000001</v>
      </c>
      <c r="J574" s="23">
        <v>116.52</v>
      </c>
      <c r="K574" s="24">
        <f t="shared" si="27"/>
        <v>0</v>
      </c>
      <c r="L574" s="123" t="s">
        <v>911</v>
      </c>
    </row>
    <row r="575" spans="2:12">
      <c r="B575" s="123" t="s">
        <v>924</v>
      </c>
      <c r="C575" s="122" t="s">
        <v>1633</v>
      </c>
      <c r="D575" s="28" t="s">
        <v>925</v>
      </c>
      <c r="E575" s="25" t="s">
        <v>926</v>
      </c>
      <c r="H575" s="3"/>
      <c r="I575" s="23">
        <f t="shared" si="26"/>
        <v>118.95</v>
      </c>
      <c r="J575" s="23">
        <v>97.5</v>
      </c>
      <c r="K575" s="24">
        <f t="shared" si="27"/>
        <v>0</v>
      </c>
      <c r="L575" s="123" t="s">
        <v>927</v>
      </c>
    </row>
    <row r="576" spans="2:12">
      <c r="B576" s="123" t="s">
        <v>11</v>
      </c>
      <c r="C576" s="122" t="s">
        <v>1634</v>
      </c>
      <c r="D576" s="28" t="s">
        <v>122</v>
      </c>
      <c r="E576" s="25" t="s">
        <v>928</v>
      </c>
      <c r="H576" s="3"/>
      <c r="I576" s="23">
        <f t="shared" si="26"/>
        <v>308.35500000000002</v>
      </c>
      <c r="J576" s="23">
        <v>252.75</v>
      </c>
      <c r="K576" s="24">
        <f t="shared" si="27"/>
        <v>0</v>
      </c>
      <c r="L576" s="123" t="s">
        <v>927</v>
      </c>
    </row>
    <row r="577" spans="2:12">
      <c r="B577" s="123" t="s">
        <v>11</v>
      </c>
      <c r="C577" s="122" t="s">
        <v>1635</v>
      </c>
      <c r="D577" s="28" t="s">
        <v>122</v>
      </c>
      <c r="E577" s="25" t="s">
        <v>929</v>
      </c>
      <c r="H577" s="3"/>
      <c r="I577" s="23">
        <f t="shared" si="26"/>
        <v>484.95</v>
      </c>
      <c r="J577" s="23">
        <v>397.5</v>
      </c>
      <c r="K577" s="24">
        <f t="shared" si="27"/>
        <v>0</v>
      </c>
      <c r="L577" s="123" t="s">
        <v>927</v>
      </c>
    </row>
    <row r="578" spans="2:12">
      <c r="B578" s="123" t="s">
        <v>124</v>
      </c>
      <c r="C578" s="122" t="s">
        <v>1636</v>
      </c>
      <c r="D578" s="28" t="s">
        <v>930</v>
      </c>
      <c r="E578" s="25" t="s">
        <v>931</v>
      </c>
      <c r="H578" s="3"/>
      <c r="I578" s="23">
        <f t="shared" si="26"/>
        <v>137.25</v>
      </c>
      <c r="J578" s="23">
        <v>112.5</v>
      </c>
      <c r="K578" s="24">
        <f t="shared" si="27"/>
        <v>0</v>
      </c>
      <c r="L578" s="123" t="s">
        <v>932</v>
      </c>
    </row>
    <row r="579" spans="2:12">
      <c r="B579" s="123" t="s">
        <v>124</v>
      </c>
      <c r="C579" s="122" t="s">
        <v>1637</v>
      </c>
      <c r="D579" s="28" t="s">
        <v>933</v>
      </c>
      <c r="E579" s="25" t="s">
        <v>934</v>
      </c>
      <c r="H579" s="3"/>
      <c r="I579" s="23">
        <f t="shared" si="26"/>
        <v>211.36500000000001</v>
      </c>
      <c r="J579" s="23">
        <v>173.25</v>
      </c>
      <c r="K579" s="24">
        <f t="shared" si="27"/>
        <v>0</v>
      </c>
      <c r="L579" s="123" t="s">
        <v>932</v>
      </c>
    </row>
    <row r="580" spans="2:12" ht="24">
      <c r="B580" s="123" t="s">
        <v>124</v>
      </c>
      <c r="C580" s="122" t="s">
        <v>1638</v>
      </c>
      <c r="D580" s="28" t="s">
        <v>935</v>
      </c>
      <c r="E580" s="25" t="s">
        <v>936</v>
      </c>
      <c r="H580" s="3"/>
      <c r="I580" s="23">
        <f t="shared" si="26"/>
        <v>288.22500000000002</v>
      </c>
      <c r="J580" s="23">
        <v>236.25</v>
      </c>
      <c r="K580" s="24">
        <f t="shared" si="27"/>
        <v>0</v>
      </c>
      <c r="L580" s="123" t="s">
        <v>932</v>
      </c>
    </row>
    <row r="581" spans="2:12" ht="24">
      <c r="B581" s="123" t="s">
        <v>124</v>
      </c>
      <c r="C581" s="122" t="s">
        <v>1639</v>
      </c>
      <c r="D581" s="28" t="s">
        <v>937</v>
      </c>
      <c r="E581" s="25" t="s">
        <v>938</v>
      </c>
      <c r="H581" s="3"/>
      <c r="I581" s="23">
        <f t="shared" si="26"/>
        <v>362.34000000000003</v>
      </c>
      <c r="J581" s="23">
        <v>297</v>
      </c>
      <c r="K581" s="24">
        <f t="shared" si="27"/>
        <v>0</v>
      </c>
      <c r="L581" s="123" t="s">
        <v>932</v>
      </c>
    </row>
    <row r="582" spans="2:12">
      <c r="B582" s="123" t="s">
        <v>124</v>
      </c>
      <c r="C582" s="122" t="s">
        <v>1640</v>
      </c>
      <c r="D582" s="28" t="s">
        <v>939</v>
      </c>
      <c r="E582" s="25" t="s">
        <v>940</v>
      </c>
      <c r="H582" s="3"/>
      <c r="I582" s="23">
        <f t="shared" si="26"/>
        <v>483.12</v>
      </c>
      <c r="J582" s="23">
        <v>396</v>
      </c>
      <c r="K582" s="24">
        <f t="shared" si="27"/>
        <v>0</v>
      </c>
      <c r="L582" s="123" t="s">
        <v>932</v>
      </c>
    </row>
    <row r="583" spans="2:12">
      <c r="B583" s="123" t="s">
        <v>124</v>
      </c>
      <c r="C583" s="122" t="s">
        <v>1641</v>
      </c>
      <c r="D583" s="28" t="s">
        <v>941</v>
      </c>
      <c r="E583" s="25" t="s">
        <v>942</v>
      </c>
      <c r="H583" s="3"/>
      <c r="I583" s="23">
        <f t="shared" si="26"/>
        <v>634.09500000000003</v>
      </c>
      <c r="J583" s="23">
        <v>519.75</v>
      </c>
      <c r="K583" s="24">
        <f t="shared" si="27"/>
        <v>0</v>
      </c>
      <c r="L583" s="123" t="s">
        <v>932</v>
      </c>
    </row>
    <row r="584" spans="2:12">
      <c r="B584" s="123" t="s">
        <v>124</v>
      </c>
      <c r="C584" s="122" t="s">
        <v>1642</v>
      </c>
      <c r="D584" s="28" t="s">
        <v>943</v>
      </c>
      <c r="E584" s="25" t="s">
        <v>944</v>
      </c>
      <c r="H584" s="3"/>
      <c r="I584" s="23">
        <f t="shared" si="26"/>
        <v>741.15</v>
      </c>
      <c r="J584" s="23">
        <v>607.5</v>
      </c>
      <c r="K584" s="24">
        <f t="shared" si="27"/>
        <v>0</v>
      </c>
      <c r="L584" s="123" t="s">
        <v>932</v>
      </c>
    </row>
    <row r="585" spans="2:12">
      <c r="B585" s="123" t="s">
        <v>124</v>
      </c>
      <c r="C585" s="122" t="s">
        <v>1643</v>
      </c>
      <c r="D585" s="28" t="s">
        <v>945</v>
      </c>
      <c r="E585" s="25" t="s">
        <v>946</v>
      </c>
      <c r="H585" s="3"/>
      <c r="I585" s="23">
        <f t="shared" si="26"/>
        <v>211.36500000000001</v>
      </c>
      <c r="J585" s="23">
        <v>173.25</v>
      </c>
      <c r="K585" s="24">
        <f t="shared" si="27"/>
        <v>0</v>
      </c>
      <c r="L585" s="123" t="s">
        <v>932</v>
      </c>
    </row>
    <row r="586" spans="2:12">
      <c r="B586" s="123" t="s">
        <v>124</v>
      </c>
      <c r="C586" s="122" t="s">
        <v>1644</v>
      </c>
      <c r="D586" s="28" t="s">
        <v>947</v>
      </c>
      <c r="E586" s="25" t="s">
        <v>948</v>
      </c>
      <c r="H586" s="3"/>
      <c r="I586" s="23">
        <f t="shared" si="26"/>
        <v>271.755</v>
      </c>
      <c r="J586" s="23">
        <v>222.75</v>
      </c>
      <c r="K586" s="24">
        <f t="shared" si="27"/>
        <v>0</v>
      </c>
      <c r="L586" s="123" t="s">
        <v>932</v>
      </c>
    </row>
    <row r="587" spans="2:12">
      <c r="B587" s="123" t="s">
        <v>124</v>
      </c>
      <c r="C587" s="122" t="s">
        <v>1645</v>
      </c>
      <c r="D587" s="28" t="s">
        <v>949</v>
      </c>
      <c r="E587" s="25" t="s">
        <v>950</v>
      </c>
      <c r="H587" s="3"/>
      <c r="I587" s="23">
        <f t="shared" si="26"/>
        <v>288.22500000000002</v>
      </c>
      <c r="J587" s="23">
        <v>236.25</v>
      </c>
      <c r="K587" s="24">
        <f t="shared" si="27"/>
        <v>0</v>
      </c>
      <c r="L587" s="123" t="s">
        <v>932</v>
      </c>
    </row>
    <row r="588" spans="2:12">
      <c r="B588" s="123" t="s">
        <v>124</v>
      </c>
      <c r="C588" s="122" t="s">
        <v>1646</v>
      </c>
      <c r="D588" s="28" t="s">
        <v>951</v>
      </c>
      <c r="E588" s="25" t="s">
        <v>952</v>
      </c>
      <c r="H588" s="3"/>
      <c r="I588" s="23">
        <f t="shared" si="26"/>
        <v>120.78</v>
      </c>
      <c r="J588" s="23">
        <v>99</v>
      </c>
      <c r="K588" s="24">
        <f t="shared" si="27"/>
        <v>0</v>
      </c>
      <c r="L588" s="123" t="s">
        <v>932</v>
      </c>
    </row>
    <row r="589" spans="2:12" ht="24">
      <c r="B589" s="123" t="s">
        <v>124</v>
      </c>
      <c r="C589" s="122" t="s">
        <v>1647</v>
      </c>
      <c r="D589" s="28" t="s">
        <v>953</v>
      </c>
      <c r="E589" s="25" t="s">
        <v>954</v>
      </c>
      <c r="H589" s="3"/>
      <c r="I589" s="23">
        <f t="shared" si="26"/>
        <v>148.22999999999999</v>
      </c>
      <c r="J589" s="23">
        <v>121.5</v>
      </c>
      <c r="K589" s="24">
        <f t="shared" si="27"/>
        <v>0</v>
      </c>
      <c r="L589" s="123" t="s">
        <v>932</v>
      </c>
    </row>
    <row r="590" spans="2:12">
      <c r="B590" s="123" t="s">
        <v>124</v>
      </c>
      <c r="C590" s="122" t="s">
        <v>1648</v>
      </c>
      <c r="D590" s="28" t="s">
        <v>956</v>
      </c>
      <c r="E590" s="25" t="s">
        <v>957</v>
      </c>
      <c r="H590" s="3"/>
      <c r="I590" s="23">
        <f t="shared" si="26"/>
        <v>227.83500000000001</v>
      </c>
      <c r="J590" s="23">
        <v>186.75</v>
      </c>
      <c r="K590" s="24">
        <f t="shared" si="27"/>
        <v>0</v>
      </c>
      <c r="L590" s="123" t="s">
        <v>955</v>
      </c>
    </row>
    <row r="591" spans="2:12">
      <c r="B591" s="123" t="s">
        <v>124</v>
      </c>
      <c r="C591" s="122" t="s">
        <v>1649</v>
      </c>
      <c r="D591" s="28" t="s">
        <v>958</v>
      </c>
      <c r="E591" s="25" t="s">
        <v>959</v>
      </c>
      <c r="H591" s="3"/>
      <c r="I591" s="23">
        <f t="shared" si="26"/>
        <v>369.65999999999997</v>
      </c>
      <c r="J591" s="23">
        <v>303</v>
      </c>
      <c r="K591" s="24">
        <f t="shared" si="27"/>
        <v>0</v>
      </c>
      <c r="L591" s="123" t="s">
        <v>955</v>
      </c>
    </row>
    <row r="592" spans="2:12">
      <c r="B592" s="123" t="s">
        <v>124</v>
      </c>
      <c r="C592" s="122" t="s">
        <v>1650</v>
      </c>
      <c r="D592" s="28" t="s">
        <v>960</v>
      </c>
      <c r="E592" s="131" t="s">
        <v>2012</v>
      </c>
      <c r="H592" s="3"/>
      <c r="I592" s="23">
        <f t="shared" si="26"/>
        <v>504.16500000000002</v>
      </c>
      <c r="J592" s="23">
        <v>413.25</v>
      </c>
      <c r="K592" s="24">
        <f t="shared" si="27"/>
        <v>0</v>
      </c>
      <c r="L592" s="123" t="s">
        <v>955</v>
      </c>
    </row>
    <row r="593" spans="2:12">
      <c r="B593" s="123" t="s">
        <v>124</v>
      </c>
      <c r="C593" s="122" t="s">
        <v>1651</v>
      </c>
      <c r="D593" s="28" t="s">
        <v>945</v>
      </c>
      <c r="E593" s="25" t="s">
        <v>961</v>
      </c>
      <c r="H593" s="3"/>
      <c r="I593" s="23">
        <f t="shared" si="26"/>
        <v>458.41500000000002</v>
      </c>
      <c r="J593" s="23">
        <v>375.75</v>
      </c>
      <c r="K593" s="24">
        <f t="shared" si="27"/>
        <v>0</v>
      </c>
      <c r="L593" s="123" t="s">
        <v>955</v>
      </c>
    </row>
    <row r="594" spans="2:12">
      <c r="B594" s="123" t="s">
        <v>124</v>
      </c>
      <c r="C594" s="122" t="s">
        <v>1652</v>
      </c>
      <c r="D594" s="28" t="s">
        <v>945</v>
      </c>
      <c r="E594" s="131" t="s">
        <v>1854</v>
      </c>
      <c r="H594" s="3"/>
      <c r="I594" s="23">
        <f t="shared" si="26"/>
        <v>493.185</v>
      </c>
      <c r="J594" s="23">
        <v>404.25</v>
      </c>
      <c r="K594" s="24">
        <f t="shared" si="27"/>
        <v>0</v>
      </c>
      <c r="L594" s="123" t="s">
        <v>955</v>
      </c>
    </row>
    <row r="595" spans="2:12">
      <c r="B595" s="123" t="s">
        <v>124</v>
      </c>
      <c r="C595" s="122" t="s">
        <v>1653</v>
      </c>
      <c r="D595" s="28" t="s">
        <v>962</v>
      </c>
      <c r="E595" s="25" t="s">
        <v>963</v>
      </c>
      <c r="H595" s="3"/>
      <c r="I595" s="23">
        <f t="shared" si="26"/>
        <v>1718.37</v>
      </c>
      <c r="J595" s="23">
        <v>1408.5</v>
      </c>
      <c r="K595" s="24">
        <f t="shared" si="27"/>
        <v>0</v>
      </c>
      <c r="L595" s="123" t="s">
        <v>970</v>
      </c>
    </row>
    <row r="596" spans="2:12">
      <c r="B596" s="123" t="s">
        <v>124</v>
      </c>
      <c r="C596" s="122" t="s">
        <v>1654</v>
      </c>
      <c r="D596" s="28" t="s">
        <v>962</v>
      </c>
      <c r="E596" s="25" t="s">
        <v>964</v>
      </c>
      <c r="H596" s="3"/>
      <c r="I596" s="23">
        <f t="shared" si="26"/>
        <v>1229.76</v>
      </c>
      <c r="J596" s="23">
        <v>1008</v>
      </c>
      <c r="K596" s="24">
        <f t="shared" si="27"/>
        <v>0</v>
      </c>
      <c r="L596" s="123" t="s">
        <v>970</v>
      </c>
    </row>
    <row r="597" spans="2:12">
      <c r="B597" s="123" t="s">
        <v>124</v>
      </c>
      <c r="C597" s="122" t="s">
        <v>1655</v>
      </c>
      <c r="D597" s="28" t="s">
        <v>962</v>
      </c>
      <c r="E597" s="25" t="s">
        <v>965</v>
      </c>
      <c r="H597" s="3"/>
      <c r="I597" s="23">
        <f t="shared" si="26"/>
        <v>754.875</v>
      </c>
      <c r="J597" s="23">
        <v>618.75</v>
      </c>
      <c r="K597" s="24">
        <f t="shared" si="27"/>
        <v>0</v>
      </c>
      <c r="L597" s="123" t="s">
        <v>970</v>
      </c>
    </row>
    <row r="598" spans="2:12">
      <c r="B598" s="123" t="s">
        <v>124</v>
      </c>
      <c r="C598" s="122" t="s">
        <v>1656</v>
      </c>
      <c r="D598" s="28" t="s">
        <v>966</v>
      </c>
      <c r="E598" s="25" t="s">
        <v>967</v>
      </c>
      <c r="H598" s="3"/>
      <c r="I598" s="23">
        <f t="shared" si="26"/>
        <v>1125.45</v>
      </c>
      <c r="J598" s="23">
        <v>922.5</v>
      </c>
      <c r="K598" s="24">
        <f t="shared" si="27"/>
        <v>0</v>
      </c>
      <c r="L598" s="123" t="s">
        <v>970</v>
      </c>
    </row>
    <row r="599" spans="2:12">
      <c r="B599" s="123" t="s">
        <v>124</v>
      </c>
      <c r="C599" s="122" t="s">
        <v>1657</v>
      </c>
      <c r="D599" s="28" t="s">
        <v>966</v>
      </c>
      <c r="E599" s="25" t="s">
        <v>968</v>
      </c>
      <c r="H599" s="3"/>
      <c r="I599" s="23">
        <f t="shared" si="26"/>
        <v>850.95</v>
      </c>
      <c r="J599" s="23">
        <v>697.5</v>
      </c>
      <c r="K599" s="24">
        <f t="shared" si="27"/>
        <v>0</v>
      </c>
      <c r="L599" s="123" t="s">
        <v>970</v>
      </c>
    </row>
    <row r="600" spans="2:12">
      <c r="B600" s="123" t="s">
        <v>124</v>
      </c>
      <c r="C600" s="122" t="s">
        <v>1658</v>
      </c>
      <c r="D600" s="28" t="s">
        <v>966</v>
      </c>
      <c r="E600" s="25" t="s">
        <v>969</v>
      </c>
      <c r="H600" s="3"/>
      <c r="I600" s="23">
        <f t="shared" si="26"/>
        <v>474.88499999999999</v>
      </c>
      <c r="J600" s="23">
        <v>389.25</v>
      </c>
      <c r="K600" s="24">
        <f t="shared" si="27"/>
        <v>0</v>
      </c>
      <c r="L600" s="123" t="s">
        <v>970</v>
      </c>
    </row>
    <row r="601" spans="2:12">
      <c r="B601" s="123" t="s">
        <v>124</v>
      </c>
      <c r="C601" s="122" t="s">
        <v>1659</v>
      </c>
      <c r="D601" s="28" t="s">
        <v>971</v>
      </c>
      <c r="E601" s="25" t="s">
        <v>972</v>
      </c>
      <c r="H601" s="3"/>
      <c r="I601" s="23">
        <f t="shared" si="26"/>
        <v>678.01499999999999</v>
      </c>
      <c r="J601" s="23">
        <v>555.75</v>
      </c>
      <c r="K601" s="24">
        <f t="shared" si="27"/>
        <v>0</v>
      </c>
      <c r="L601" s="123" t="s">
        <v>970</v>
      </c>
    </row>
    <row r="602" spans="2:12">
      <c r="B602" s="123" t="s">
        <v>124</v>
      </c>
      <c r="C602" s="122" t="s">
        <v>1660</v>
      </c>
      <c r="D602" s="28" t="s">
        <v>971</v>
      </c>
      <c r="E602" s="25" t="s">
        <v>973</v>
      </c>
      <c r="H602" s="3"/>
      <c r="I602" s="23">
        <f t="shared" si="26"/>
        <v>488.61</v>
      </c>
      <c r="J602" s="23">
        <v>400.5</v>
      </c>
      <c r="K602" s="24">
        <f t="shared" si="27"/>
        <v>0</v>
      </c>
      <c r="L602" s="123" t="s">
        <v>970</v>
      </c>
    </row>
    <row r="603" spans="2:12">
      <c r="B603" s="123" t="s">
        <v>124</v>
      </c>
      <c r="C603" s="122" t="s">
        <v>1661</v>
      </c>
      <c r="D603" s="28" t="s">
        <v>971</v>
      </c>
      <c r="E603" s="25" t="s">
        <v>974</v>
      </c>
      <c r="H603" s="3"/>
      <c r="I603" s="23">
        <f t="shared" si="26"/>
        <v>310.185</v>
      </c>
      <c r="J603" s="23">
        <v>254.25</v>
      </c>
      <c r="K603" s="24">
        <f t="shared" si="27"/>
        <v>0</v>
      </c>
      <c r="L603" s="123" t="s">
        <v>970</v>
      </c>
    </row>
    <row r="604" spans="2:12">
      <c r="B604" s="123" t="s">
        <v>124</v>
      </c>
      <c r="C604" s="122" t="s">
        <v>1662</v>
      </c>
      <c r="D604" s="28" t="s">
        <v>975</v>
      </c>
      <c r="E604" s="25" t="s">
        <v>976</v>
      </c>
      <c r="H604" s="3"/>
      <c r="I604" s="23">
        <f t="shared" si="26"/>
        <v>798.79499999999996</v>
      </c>
      <c r="J604" s="23">
        <v>654.75</v>
      </c>
      <c r="K604" s="24">
        <f t="shared" si="27"/>
        <v>0</v>
      </c>
      <c r="L604" s="123" t="s">
        <v>970</v>
      </c>
    </row>
    <row r="605" spans="2:12">
      <c r="B605" s="123" t="s">
        <v>124</v>
      </c>
      <c r="C605" s="122" t="s">
        <v>1663</v>
      </c>
      <c r="D605" s="28" t="s">
        <v>975</v>
      </c>
      <c r="E605" s="25" t="s">
        <v>977</v>
      </c>
      <c r="H605" s="3"/>
      <c r="I605" s="23">
        <f t="shared" si="26"/>
        <v>554.49</v>
      </c>
      <c r="J605" s="23">
        <v>454.5</v>
      </c>
      <c r="K605" s="24">
        <f t="shared" si="27"/>
        <v>0</v>
      </c>
      <c r="L605" s="123" t="s">
        <v>970</v>
      </c>
    </row>
    <row r="606" spans="2:12" ht="24">
      <c r="B606" s="123" t="s">
        <v>124</v>
      </c>
      <c r="C606" s="122" t="s">
        <v>1664</v>
      </c>
      <c r="D606" s="28" t="s">
        <v>975</v>
      </c>
      <c r="E606" s="25" t="s">
        <v>978</v>
      </c>
      <c r="H606" s="3"/>
      <c r="I606" s="23">
        <f t="shared" si="26"/>
        <v>345.87</v>
      </c>
      <c r="J606" s="23">
        <v>283.5</v>
      </c>
      <c r="K606" s="24">
        <f t="shared" si="27"/>
        <v>0</v>
      </c>
      <c r="L606" s="123" t="s">
        <v>970</v>
      </c>
    </row>
    <row r="607" spans="2:12" ht="24">
      <c r="B607" s="123" t="s">
        <v>124</v>
      </c>
      <c r="C607" s="122" t="s">
        <v>1665</v>
      </c>
      <c r="D607" s="28" t="s">
        <v>666</v>
      </c>
      <c r="E607" s="25" t="s">
        <v>979</v>
      </c>
      <c r="H607" s="3"/>
      <c r="I607" s="23">
        <f t="shared" si="26"/>
        <v>356.85</v>
      </c>
      <c r="J607" s="23">
        <v>292.5</v>
      </c>
      <c r="K607" s="24">
        <f t="shared" si="27"/>
        <v>0</v>
      </c>
      <c r="L607" s="123" t="s">
        <v>970</v>
      </c>
    </row>
    <row r="608" spans="2:12" ht="24">
      <c r="B608" s="123" t="s">
        <v>124</v>
      </c>
      <c r="C608" s="122" t="s">
        <v>1666</v>
      </c>
      <c r="D608" s="28" t="s">
        <v>980</v>
      </c>
      <c r="E608" s="25" t="s">
        <v>981</v>
      </c>
      <c r="H608" s="3"/>
      <c r="I608" s="23">
        <f t="shared" si="26"/>
        <v>356.85</v>
      </c>
      <c r="J608" s="23">
        <v>292.5</v>
      </c>
      <c r="K608" s="24">
        <f t="shared" si="27"/>
        <v>0</v>
      </c>
      <c r="L608" s="123" t="s">
        <v>970</v>
      </c>
    </row>
    <row r="609" spans="2:12" ht="24">
      <c r="B609" s="123" t="s">
        <v>124</v>
      </c>
      <c r="C609" s="122" t="s">
        <v>1667</v>
      </c>
      <c r="D609" s="28" t="s">
        <v>982</v>
      </c>
      <c r="E609" s="25" t="s">
        <v>983</v>
      </c>
      <c r="H609" s="3"/>
      <c r="I609" s="23">
        <f t="shared" si="26"/>
        <v>557.23500000000001</v>
      </c>
      <c r="J609" s="23">
        <v>456.75</v>
      </c>
      <c r="K609" s="24">
        <f t="shared" si="27"/>
        <v>0</v>
      </c>
      <c r="L609" s="123" t="s">
        <v>970</v>
      </c>
    </row>
    <row r="610" spans="2:12" ht="24">
      <c r="B610" s="123" t="s">
        <v>124</v>
      </c>
      <c r="C610" s="122" t="s">
        <v>1481</v>
      </c>
      <c r="D610" s="28" t="s">
        <v>984</v>
      </c>
      <c r="E610" s="25" t="s">
        <v>985</v>
      </c>
      <c r="H610" s="3"/>
      <c r="I610" s="23">
        <f t="shared" si="26"/>
        <v>686.25</v>
      </c>
      <c r="J610" s="23">
        <v>562.5</v>
      </c>
      <c r="K610" s="24">
        <f>H610*I610</f>
        <v>0</v>
      </c>
      <c r="L610" s="123" t="s">
        <v>970</v>
      </c>
    </row>
    <row r="611" spans="2:12">
      <c r="B611" s="123" t="s">
        <v>124</v>
      </c>
      <c r="C611" s="122" t="s">
        <v>986</v>
      </c>
      <c r="D611" s="28" t="s">
        <v>987</v>
      </c>
      <c r="E611" s="25" t="s">
        <v>992</v>
      </c>
      <c r="H611" s="3"/>
      <c r="I611" s="129">
        <f t="shared" si="26"/>
        <v>336.72</v>
      </c>
      <c r="J611" s="129">
        <v>276</v>
      </c>
      <c r="K611" s="130">
        <f t="shared" ref="K611:K625" si="28">H611*I611</f>
        <v>0</v>
      </c>
      <c r="L611" s="123" t="s">
        <v>990</v>
      </c>
    </row>
    <row r="612" spans="2:12">
      <c r="B612" s="123" t="s">
        <v>124</v>
      </c>
      <c r="C612" s="122" t="s">
        <v>988</v>
      </c>
      <c r="D612" s="28" t="s">
        <v>989</v>
      </c>
      <c r="E612" s="25" t="s">
        <v>991</v>
      </c>
      <c r="H612" s="3"/>
      <c r="I612" s="129">
        <f t="shared" si="26"/>
        <v>112.24</v>
      </c>
      <c r="J612" s="129">
        <v>92</v>
      </c>
      <c r="K612" s="130">
        <f t="shared" si="28"/>
        <v>0</v>
      </c>
      <c r="L612" s="123" t="s">
        <v>990</v>
      </c>
    </row>
    <row r="613" spans="2:12">
      <c r="B613" s="123" t="s">
        <v>124</v>
      </c>
      <c r="C613" s="122" t="s">
        <v>993</v>
      </c>
      <c r="D613" s="28" t="s">
        <v>994</v>
      </c>
      <c r="E613" s="25" t="s">
        <v>995</v>
      </c>
      <c r="H613" s="3"/>
      <c r="I613" s="129">
        <f t="shared" si="26"/>
        <v>570.96</v>
      </c>
      <c r="J613" s="129">
        <v>468</v>
      </c>
      <c r="K613" s="130">
        <f t="shared" si="28"/>
        <v>0</v>
      </c>
      <c r="L613" s="123" t="s">
        <v>990</v>
      </c>
    </row>
    <row r="614" spans="2:12">
      <c r="B614" s="123" t="s">
        <v>124</v>
      </c>
      <c r="C614" s="122" t="s">
        <v>996</v>
      </c>
      <c r="D614" s="28" t="s">
        <v>997</v>
      </c>
      <c r="E614" s="25" t="s">
        <v>998</v>
      </c>
      <c r="H614" s="3"/>
      <c r="I614" s="129">
        <f>J614*22%+J614</f>
        <v>312.32</v>
      </c>
      <c r="J614" s="129">
        <v>256</v>
      </c>
      <c r="K614" s="130">
        <f t="shared" si="28"/>
        <v>0</v>
      </c>
      <c r="L614" s="123" t="s">
        <v>990</v>
      </c>
    </row>
    <row r="615" spans="2:12" ht="24">
      <c r="B615" s="123" t="s">
        <v>124</v>
      </c>
      <c r="C615" s="122" t="s">
        <v>1000</v>
      </c>
      <c r="D615" s="28" t="s">
        <v>1001</v>
      </c>
      <c r="E615" s="25" t="s">
        <v>1762</v>
      </c>
      <c r="H615" s="3"/>
      <c r="I615" s="129">
        <f t="shared" ref="I615:I617" si="29">J615*22%+J615</f>
        <v>438.46799999999996</v>
      </c>
      <c r="J615" s="129">
        <v>359.4</v>
      </c>
      <c r="K615" s="130">
        <f t="shared" si="28"/>
        <v>0</v>
      </c>
      <c r="L615" s="123" t="s">
        <v>990</v>
      </c>
    </row>
    <row r="616" spans="2:12" ht="24">
      <c r="B616" s="123" t="s">
        <v>124</v>
      </c>
      <c r="C616" s="122" t="s">
        <v>999</v>
      </c>
      <c r="D616" s="28" t="s">
        <v>1002</v>
      </c>
      <c r="E616" s="25" t="s">
        <v>1003</v>
      </c>
      <c r="H616" s="3"/>
      <c r="I616" s="129">
        <f t="shared" si="29"/>
        <v>297.68</v>
      </c>
      <c r="J616" s="129">
        <v>244</v>
      </c>
      <c r="K616" s="130">
        <f t="shared" si="28"/>
        <v>0</v>
      </c>
      <c r="L616" s="123" t="s">
        <v>990</v>
      </c>
    </row>
    <row r="617" spans="2:12" ht="24">
      <c r="B617" s="123" t="s">
        <v>124</v>
      </c>
      <c r="C617" s="122" t="s">
        <v>1004</v>
      </c>
      <c r="D617" s="28" t="s">
        <v>1005</v>
      </c>
      <c r="E617" s="25" t="s">
        <v>1763</v>
      </c>
      <c r="H617" s="3"/>
      <c r="I617" s="129">
        <f t="shared" si="29"/>
        <v>423.82799999999997</v>
      </c>
      <c r="J617" s="129">
        <v>347.4</v>
      </c>
      <c r="K617" s="130">
        <f t="shared" si="28"/>
        <v>0</v>
      </c>
      <c r="L617" s="123" t="s">
        <v>990</v>
      </c>
    </row>
    <row r="618" spans="2:12">
      <c r="B618" s="123" t="s">
        <v>124</v>
      </c>
      <c r="C618" s="122" t="s">
        <v>1006</v>
      </c>
      <c r="D618" s="28" t="s">
        <v>1007</v>
      </c>
      <c r="E618" s="25" t="s">
        <v>1009</v>
      </c>
      <c r="H618" s="3"/>
      <c r="I618" s="129">
        <f t="shared" si="26"/>
        <v>402.6</v>
      </c>
      <c r="J618" s="129">
        <v>330</v>
      </c>
      <c r="K618" s="130">
        <f t="shared" si="28"/>
        <v>0</v>
      </c>
      <c r="L618" s="123" t="s">
        <v>990</v>
      </c>
    </row>
    <row r="619" spans="2:12" ht="24">
      <c r="B619" s="123" t="s">
        <v>124</v>
      </c>
      <c r="C619" s="122" t="s">
        <v>1010</v>
      </c>
      <c r="D619" s="28" t="s">
        <v>1008</v>
      </c>
      <c r="E619" s="25" t="s">
        <v>1764</v>
      </c>
      <c r="H619" s="3"/>
      <c r="I619" s="129">
        <f t="shared" si="26"/>
        <v>528.74799999999993</v>
      </c>
      <c r="J619" s="129">
        <v>433.4</v>
      </c>
      <c r="K619" s="130">
        <f>H619*I619</f>
        <v>0</v>
      </c>
      <c r="L619" s="123" t="s">
        <v>990</v>
      </c>
    </row>
    <row r="620" spans="2:12">
      <c r="B620" s="123" t="s">
        <v>124</v>
      </c>
      <c r="C620" s="122" t="s">
        <v>1011</v>
      </c>
      <c r="D620" s="28" t="s">
        <v>1012</v>
      </c>
      <c r="E620" s="25" t="s">
        <v>1013</v>
      </c>
      <c r="H620" s="3"/>
      <c r="I620" s="129">
        <f t="shared" si="26"/>
        <v>168.36</v>
      </c>
      <c r="J620" s="129">
        <v>138</v>
      </c>
      <c r="K620" s="130">
        <f t="shared" si="28"/>
        <v>0</v>
      </c>
      <c r="L620" s="123" t="s">
        <v>990</v>
      </c>
    </row>
    <row r="621" spans="2:12" ht="24">
      <c r="B621" s="123" t="s">
        <v>124</v>
      </c>
      <c r="C621" s="122" t="s">
        <v>1792</v>
      </c>
      <c r="D621" s="28" t="s">
        <v>1765</v>
      </c>
      <c r="E621" s="25" t="s">
        <v>1766</v>
      </c>
      <c r="H621" s="3"/>
      <c r="I621" s="129">
        <f t="shared" si="26"/>
        <v>270.108</v>
      </c>
      <c r="J621" s="129">
        <v>221.4</v>
      </c>
      <c r="K621" s="130">
        <f t="shared" si="28"/>
        <v>0</v>
      </c>
      <c r="L621" s="123" t="s">
        <v>990</v>
      </c>
    </row>
    <row r="622" spans="2:12" ht="24">
      <c r="B622" s="123" t="s">
        <v>124</v>
      </c>
      <c r="C622" s="122" t="s">
        <v>1014</v>
      </c>
      <c r="D622" s="28" t="s">
        <v>1015</v>
      </c>
      <c r="E622" s="25" t="s">
        <v>1016</v>
      </c>
      <c r="H622" s="3"/>
      <c r="I622" s="129">
        <f t="shared" si="26"/>
        <v>117.12</v>
      </c>
      <c r="J622" s="129">
        <v>96</v>
      </c>
      <c r="K622" s="130">
        <f t="shared" si="28"/>
        <v>0</v>
      </c>
      <c r="L622" s="123" t="s">
        <v>990</v>
      </c>
    </row>
    <row r="623" spans="2:12" ht="24">
      <c r="B623" s="123" t="s">
        <v>124</v>
      </c>
      <c r="C623" s="122" t="s">
        <v>1793</v>
      </c>
      <c r="D623" s="28" t="s">
        <v>1767</v>
      </c>
      <c r="E623" s="25" t="s">
        <v>1768</v>
      </c>
      <c r="H623" s="3"/>
      <c r="I623" s="129">
        <f t="shared" si="26"/>
        <v>218.86799999999999</v>
      </c>
      <c r="J623" s="129">
        <v>179.4</v>
      </c>
      <c r="K623" s="130">
        <f t="shared" si="28"/>
        <v>0</v>
      </c>
      <c r="L623" s="123" t="s">
        <v>990</v>
      </c>
    </row>
    <row r="624" spans="2:12" ht="24">
      <c r="B624" s="123" t="s">
        <v>124</v>
      </c>
      <c r="C624" s="122" t="s">
        <v>1017</v>
      </c>
      <c r="D624" s="28" t="s">
        <v>1018</v>
      </c>
      <c r="E624" s="25" t="s">
        <v>1019</v>
      </c>
      <c r="H624" s="3"/>
      <c r="I624" s="129">
        <f t="shared" si="26"/>
        <v>143.96</v>
      </c>
      <c r="J624" s="129">
        <v>118</v>
      </c>
      <c r="K624" s="130">
        <f t="shared" si="28"/>
        <v>0</v>
      </c>
      <c r="L624" s="123" t="s">
        <v>990</v>
      </c>
    </row>
    <row r="625" spans="2:12" ht="24">
      <c r="B625" s="123" t="s">
        <v>124</v>
      </c>
      <c r="C625" s="122" t="s">
        <v>1794</v>
      </c>
      <c r="D625" s="28" t="s">
        <v>1769</v>
      </c>
      <c r="E625" s="25" t="s">
        <v>1770</v>
      </c>
      <c r="H625" s="3"/>
      <c r="I625" s="129">
        <f t="shared" si="26"/>
        <v>245.708</v>
      </c>
      <c r="J625" s="129">
        <v>201.4</v>
      </c>
      <c r="K625" s="130">
        <f t="shared" si="28"/>
        <v>0</v>
      </c>
      <c r="L625" s="123" t="s">
        <v>990</v>
      </c>
    </row>
    <row r="626" spans="2:12">
      <c r="B626" s="123" t="s">
        <v>124</v>
      </c>
      <c r="C626" s="122" t="s">
        <v>1020</v>
      </c>
      <c r="D626" s="28" t="s">
        <v>1021</v>
      </c>
      <c r="E626" s="25" t="s">
        <v>1022</v>
      </c>
      <c r="H626" s="3"/>
      <c r="I626" s="129" t="s">
        <v>1414</v>
      </c>
      <c r="J626" s="129" t="s">
        <v>1414</v>
      </c>
      <c r="K626" s="129" t="s">
        <v>1414</v>
      </c>
      <c r="L626" s="123" t="s">
        <v>990</v>
      </c>
    </row>
    <row r="627" spans="2:12">
      <c r="B627" s="123" t="s">
        <v>11</v>
      </c>
      <c r="C627" s="122" t="s">
        <v>1668</v>
      </c>
      <c r="D627" s="28" t="s">
        <v>121</v>
      </c>
      <c r="E627" s="25" t="s">
        <v>1025</v>
      </c>
      <c r="H627" s="3"/>
      <c r="I627" s="23">
        <f t="shared" si="26"/>
        <v>364.17</v>
      </c>
      <c r="J627" s="23">
        <v>298.5</v>
      </c>
      <c r="K627" s="24">
        <f t="shared" si="27"/>
        <v>0</v>
      </c>
      <c r="L627" s="123" t="s">
        <v>1036</v>
      </c>
    </row>
    <row r="628" spans="2:12">
      <c r="B628" s="123" t="s">
        <v>11</v>
      </c>
      <c r="C628" s="122" t="s">
        <v>1669</v>
      </c>
      <c r="D628" s="28" t="s">
        <v>121</v>
      </c>
      <c r="E628" s="25" t="s">
        <v>1027</v>
      </c>
      <c r="H628" s="3"/>
      <c r="I628" s="23">
        <f t="shared" si="26"/>
        <v>411.75</v>
      </c>
      <c r="J628" s="23">
        <v>337.5</v>
      </c>
      <c r="K628" s="24">
        <f t="shared" si="27"/>
        <v>0</v>
      </c>
      <c r="L628" s="123" t="s">
        <v>1036</v>
      </c>
    </row>
    <row r="629" spans="2:12">
      <c r="B629" s="123" t="s">
        <v>11</v>
      </c>
      <c r="C629" s="122" t="s">
        <v>1670</v>
      </c>
      <c r="D629" s="28" t="s">
        <v>121</v>
      </c>
      <c r="E629" s="25" t="s">
        <v>1028</v>
      </c>
      <c r="H629" s="3"/>
      <c r="I629" s="23">
        <f t="shared" si="26"/>
        <v>436.45499999999998</v>
      </c>
      <c r="J629" s="23">
        <v>357.75</v>
      </c>
      <c r="K629" s="24">
        <f t="shared" si="27"/>
        <v>0</v>
      </c>
      <c r="L629" s="123" t="s">
        <v>1036</v>
      </c>
    </row>
    <row r="630" spans="2:12">
      <c r="B630" s="123" t="s">
        <v>11</v>
      </c>
      <c r="C630" s="122" t="s">
        <v>1470</v>
      </c>
      <c r="D630" s="28" t="s">
        <v>121</v>
      </c>
      <c r="E630" s="25" t="s">
        <v>1030</v>
      </c>
      <c r="H630" s="3"/>
      <c r="I630" s="23">
        <f t="shared" si="26"/>
        <v>508.74</v>
      </c>
      <c r="J630" s="23">
        <v>417</v>
      </c>
      <c r="K630" s="24">
        <f t="shared" si="27"/>
        <v>0</v>
      </c>
      <c r="L630" s="123" t="s">
        <v>990</v>
      </c>
    </row>
    <row r="631" spans="2:12">
      <c r="B631" s="123" t="s">
        <v>11</v>
      </c>
      <c r="C631" s="122" t="s">
        <v>1671</v>
      </c>
      <c r="D631" s="28" t="s">
        <v>121</v>
      </c>
      <c r="E631" s="25" t="s">
        <v>1031</v>
      </c>
      <c r="H631" s="3"/>
      <c r="I631" s="23">
        <f t="shared" si="26"/>
        <v>635.92499999999995</v>
      </c>
      <c r="J631" s="23">
        <v>521.25</v>
      </c>
      <c r="K631" s="24">
        <f t="shared" si="27"/>
        <v>0</v>
      </c>
      <c r="L631" s="123" t="s">
        <v>1036</v>
      </c>
    </row>
    <row r="632" spans="2:12">
      <c r="B632" s="123" t="s">
        <v>11</v>
      </c>
      <c r="C632" s="122" t="s">
        <v>1672</v>
      </c>
      <c r="D632" s="28" t="s">
        <v>121</v>
      </c>
      <c r="E632" s="25" t="s">
        <v>1029</v>
      </c>
      <c r="H632" s="3"/>
      <c r="I632" s="23">
        <f t="shared" si="26"/>
        <v>462.99</v>
      </c>
      <c r="J632" s="23">
        <v>379.5</v>
      </c>
      <c r="K632" s="24">
        <f t="shared" si="27"/>
        <v>0</v>
      </c>
      <c r="L632" s="123" t="s">
        <v>1036</v>
      </c>
    </row>
    <row r="633" spans="2:12">
      <c r="B633" s="123" t="s">
        <v>11</v>
      </c>
      <c r="C633" s="122" t="s">
        <v>1673</v>
      </c>
      <c r="D633" s="28" t="s">
        <v>121</v>
      </c>
      <c r="E633" s="25" t="s">
        <v>1032</v>
      </c>
      <c r="H633" s="3"/>
      <c r="I633" s="23">
        <f t="shared" ref="I633:I696" si="30">J633*22%+J633</f>
        <v>524.29499999999996</v>
      </c>
      <c r="J633" s="23">
        <v>429.75</v>
      </c>
      <c r="K633" s="24">
        <f t="shared" si="27"/>
        <v>0</v>
      </c>
      <c r="L633" s="123" t="s">
        <v>1036</v>
      </c>
    </row>
    <row r="634" spans="2:12">
      <c r="B634" s="123" t="s">
        <v>11</v>
      </c>
      <c r="C634" s="122" t="s">
        <v>1674</v>
      </c>
      <c r="D634" s="28" t="s">
        <v>121</v>
      </c>
      <c r="E634" s="25" t="s">
        <v>1033</v>
      </c>
      <c r="H634" s="3"/>
      <c r="I634" s="23">
        <f t="shared" si="30"/>
        <v>555.40499999999997</v>
      </c>
      <c r="J634" s="23">
        <v>455.25</v>
      </c>
      <c r="K634" s="24">
        <f t="shared" ref="K634:K697" si="31">H634*I634</f>
        <v>0</v>
      </c>
      <c r="L634" s="123" t="s">
        <v>1036</v>
      </c>
    </row>
    <row r="635" spans="2:12">
      <c r="B635" s="123" t="s">
        <v>11</v>
      </c>
      <c r="C635" s="122" t="s">
        <v>1675</v>
      </c>
      <c r="D635" s="28" t="s">
        <v>121</v>
      </c>
      <c r="E635" s="25" t="s">
        <v>1034</v>
      </c>
      <c r="H635" s="3"/>
      <c r="I635" s="23">
        <f t="shared" si="30"/>
        <v>687.16499999999996</v>
      </c>
      <c r="J635" s="23">
        <v>563.25</v>
      </c>
      <c r="K635" s="24">
        <f t="shared" si="31"/>
        <v>0</v>
      </c>
      <c r="L635" s="123" t="s">
        <v>1036</v>
      </c>
    </row>
    <row r="636" spans="2:12">
      <c r="B636" s="123" t="s">
        <v>11</v>
      </c>
      <c r="C636" s="122" t="s">
        <v>1676</v>
      </c>
      <c r="D636" s="28" t="s">
        <v>121</v>
      </c>
      <c r="E636" s="25" t="s">
        <v>1035</v>
      </c>
      <c r="H636" s="3"/>
      <c r="I636" s="23">
        <f t="shared" si="30"/>
        <v>873.82500000000005</v>
      </c>
      <c r="J636" s="23">
        <v>716.25</v>
      </c>
      <c r="K636" s="24">
        <f t="shared" si="31"/>
        <v>0</v>
      </c>
      <c r="L636" s="123" t="s">
        <v>1036</v>
      </c>
    </row>
    <row r="637" spans="2:12">
      <c r="B637" s="123" t="s">
        <v>11</v>
      </c>
      <c r="C637" s="128" t="s">
        <v>1677</v>
      </c>
      <c r="D637" s="28" t="s">
        <v>1795</v>
      </c>
      <c r="E637" s="29" t="s">
        <v>1037</v>
      </c>
      <c r="H637" s="3"/>
      <c r="I637" s="23">
        <f t="shared" si="30"/>
        <v>2379</v>
      </c>
      <c r="J637" s="23">
        <v>1950</v>
      </c>
      <c r="K637" s="24">
        <f t="shared" si="31"/>
        <v>0</v>
      </c>
      <c r="L637" s="123" t="s">
        <v>1036</v>
      </c>
    </row>
    <row r="638" spans="2:12">
      <c r="B638" s="123" t="s">
        <v>11</v>
      </c>
      <c r="C638" s="122" t="s">
        <v>1461</v>
      </c>
      <c r="D638" s="28" t="s">
        <v>1795</v>
      </c>
      <c r="E638" s="25" t="s">
        <v>1038</v>
      </c>
      <c r="H638" s="3"/>
      <c r="I638" s="23">
        <f t="shared" si="30"/>
        <v>2030.385</v>
      </c>
      <c r="J638" s="23">
        <v>1664.25</v>
      </c>
      <c r="K638" s="24">
        <f t="shared" si="31"/>
        <v>0</v>
      </c>
      <c r="L638" s="123" t="s">
        <v>1043</v>
      </c>
    </row>
    <row r="639" spans="2:12" ht="24">
      <c r="B639" s="123" t="s">
        <v>11</v>
      </c>
      <c r="C639" s="122" t="s">
        <v>1678</v>
      </c>
      <c r="D639" s="28" t="s">
        <v>1795</v>
      </c>
      <c r="E639" s="25" t="s">
        <v>1039</v>
      </c>
      <c r="H639" s="3"/>
      <c r="I639" s="23">
        <f t="shared" si="30"/>
        <v>2147.5050000000001</v>
      </c>
      <c r="J639" s="23">
        <v>1760.25</v>
      </c>
      <c r="K639" s="24">
        <f t="shared" si="31"/>
        <v>0</v>
      </c>
      <c r="L639" s="123" t="s">
        <v>1043</v>
      </c>
    </row>
    <row r="640" spans="2:12" ht="24">
      <c r="B640" s="123" t="s">
        <v>11</v>
      </c>
      <c r="C640" s="122" t="s">
        <v>1679</v>
      </c>
      <c r="D640" s="28" t="s">
        <v>1795</v>
      </c>
      <c r="E640" s="25" t="s">
        <v>1040</v>
      </c>
      <c r="H640" s="3"/>
      <c r="I640" s="23">
        <f t="shared" si="30"/>
        <v>2309.46</v>
      </c>
      <c r="J640" s="23">
        <v>1893</v>
      </c>
      <c r="K640" s="24">
        <f t="shared" si="31"/>
        <v>0</v>
      </c>
      <c r="L640" s="123" t="s">
        <v>1043</v>
      </c>
    </row>
    <row r="641" spans="2:12">
      <c r="B641" s="123" t="s">
        <v>11</v>
      </c>
      <c r="C641" s="122" t="s">
        <v>1680</v>
      </c>
      <c r="D641" s="28" t="s">
        <v>1795</v>
      </c>
      <c r="E641" s="25" t="s">
        <v>1041</v>
      </c>
      <c r="H641" s="3"/>
      <c r="I641" s="23">
        <f t="shared" si="30"/>
        <v>1464</v>
      </c>
      <c r="J641" s="23">
        <v>1200</v>
      </c>
      <c r="K641" s="24">
        <f t="shared" si="31"/>
        <v>0</v>
      </c>
      <c r="L641" s="123" t="s">
        <v>1043</v>
      </c>
    </row>
    <row r="642" spans="2:12" ht="24">
      <c r="B642" s="123" t="s">
        <v>11</v>
      </c>
      <c r="C642" s="122" t="s">
        <v>1681</v>
      </c>
      <c r="D642" s="28" t="s">
        <v>1795</v>
      </c>
      <c r="E642" s="25" t="s">
        <v>1042</v>
      </c>
      <c r="H642" s="3"/>
      <c r="I642" s="23">
        <f t="shared" si="30"/>
        <v>1980.06</v>
      </c>
      <c r="J642" s="23">
        <v>1623</v>
      </c>
      <c r="K642" s="24">
        <f t="shared" si="31"/>
        <v>0</v>
      </c>
      <c r="L642" s="123" t="s">
        <v>1043</v>
      </c>
    </row>
    <row r="643" spans="2:12" ht="24">
      <c r="B643" s="123" t="s">
        <v>8</v>
      </c>
      <c r="C643" s="122" t="s">
        <v>1682</v>
      </c>
      <c r="D643" s="28" t="s">
        <v>2153</v>
      </c>
      <c r="E643" s="131" t="s">
        <v>1932</v>
      </c>
      <c r="H643" s="3"/>
      <c r="I643" s="23">
        <f t="shared" si="30"/>
        <v>658.8</v>
      </c>
      <c r="J643" s="23">
        <v>540</v>
      </c>
      <c r="K643" s="24">
        <f t="shared" si="31"/>
        <v>0</v>
      </c>
      <c r="L643" s="123" t="s">
        <v>1055</v>
      </c>
    </row>
    <row r="644" spans="2:12" ht="24">
      <c r="B644" s="123" t="s">
        <v>8</v>
      </c>
      <c r="C644" s="122" t="s">
        <v>1683</v>
      </c>
      <c r="D644" s="28" t="s">
        <v>2153</v>
      </c>
      <c r="E644" s="131" t="s">
        <v>1933</v>
      </c>
      <c r="H644" s="3"/>
      <c r="I644" s="23">
        <f t="shared" si="30"/>
        <v>786.9</v>
      </c>
      <c r="J644" s="23">
        <v>645</v>
      </c>
      <c r="K644" s="24">
        <f t="shared" si="31"/>
        <v>0</v>
      </c>
      <c r="L644" s="123" t="s">
        <v>1055</v>
      </c>
    </row>
    <row r="645" spans="2:12" ht="24">
      <c r="B645" s="123" t="s">
        <v>8</v>
      </c>
      <c r="C645" s="122" t="s">
        <v>1684</v>
      </c>
      <c r="D645" s="28" t="s">
        <v>2153</v>
      </c>
      <c r="E645" s="131" t="s">
        <v>1934</v>
      </c>
      <c r="H645" s="3"/>
      <c r="I645" s="23">
        <f t="shared" si="30"/>
        <v>933.3</v>
      </c>
      <c r="J645" s="23">
        <v>765</v>
      </c>
      <c r="K645" s="24">
        <f t="shared" si="31"/>
        <v>0</v>
      </c>
      <c r="L645" s="123" t="s">
        <v>1055</v>
      </c>
    </row>
    <row r="646" spans="2:12" ht="24">
      <c r="B646" s="123" t="s">
        <v>8</v>
      </c>
      <c r="C646" s="122" t="s">
        <v>1685</v>
      </c>
      <c r="D646" s="28" t="s">
        <v>2035</v>
      </c>
      <c r="E646" s="25" t="s">
        <v>1044</v>
      </c>
      <c r="H646" s="3"/>
      <c r="I646" s="23">
        <f t="shared" si="30"/>
        <v>549</v>
      </c>
      <c r="J646" s="23">
        <v>450</v>
      </c>
      <c r="K646" s="24">
        <f t="shared" si="31"/>
        <v>0</v>
      </c>
      <c r="L646" s="123" t="s">
        <v>1055</v>
      </c>
    </row>
    <row r="647" spans="2:12" ht="24">
      <c r="B647" s="123" t="s">
        <v>8</v>
      </c>
      <c r="C647" s="122" t="s">
        <v>1686</v>
      </c>
      <c r="D647" s="28" t="s">
        <v>2035</v>
      </c>
      <c r="E647" s="25" t="s">
        <v>1045</v>
      </c>
      <c r="H647" s="3"/>
      <c r="I647" s="23">
        <f t="shared" si="30"/>
        <v>3660</v>
      </c>
      <c r="J647" s="23">
        <v>3000</v>
      </c>
      <c r="K647" s="24">
        <f t="shared" si="31"/>
        <v>0</v>
      </c>
      <c r="L647" s="123" t="s">
        <v>1055</v>
      </c>
    </row>
    <row r="648" spans="2:12">
      <c r="B648" s="123" t="s">
        <v>8</v>
      </c>
      <c r="C648" s="122" t="s">
        <v>1687</v>
      </c>
      <c r="D648" s="28" t="s">
        <v>2154</v>
      </c>
      <c r="E648" s="25" t="s">
        <v>1046</v>
      </c>
      <c r="H648" s="3"/>
      <c r="I648" s="23">
        <f t="shared" si="30"/>
        <v>338.55</v>
      </c>
      <c r="J648" s="23">
        <v>277.5</v>
      </c>
      <c r="K648" s="24">
        <f t="shared" si="31"/>
        <v>0</v>
      </c>
      <c r="L648" s="123" t="s">
        <v>1055</v>
      </c>
    </row>
    <row r="649" spans="2:12">
      <c r="B649" s="123" t="s">
        <v>8</v>
      </c>
      <c r="C649" s="122" t="s">
        <v>1688</v>
      </c>
      <c r="D649" s="28" t="s">
        <v>2154</v>
      </c>
      <c r="E649" s="25" t="s">
        <v>1047</v>
      </c>
      <c r="H649" s="3"/>
      <c r="I649" s="23">
        <f t="shared" si="30"/>
        <v>309.27</v>
      </c>
      <c r="J649" s="23">
        <v>253.5</v>
      </c>
      <c r="K649" s="24">
        <f t="shared" si="31"/>
        <v>0</v>
      </c>
      <c r="L649" s="123" t="s">
        <v>1055</v>
      </c>
    </row>
    <row r="650" spans="2:12">
      <c r="B650" s="123" t="s">
        <v>8</v>
      </c>
      <c r="C650" s="122" t="s">
        <v>1689</v>
      </c>
      <c r="D650" s="28" t="s">
        <v>2154</v>
      </c>
      <c r="E650" s="25" t="s">
        <v>1048</v>
      </c>
      <c r="H650" s="3"/>
      <c r="I650" s="23">
        <f t="shared" si="30"/>
        <v>290.05500000000001</v>
      </c>
      <c r="J650" s="23">
        <v>237.75</v>
      </c>
      <c r="K650" s="24">
        <f t="shared" si="31"/>
        <v>0</v>
      </c>
      <c r="L650" s="123" t="s">
        <v>1055</v>
      </c>
    </row>
    <row r="651" spans="2:12">
      <c r="B651" s="123" t="s">
        <v>1057</v>
      </c>
      <c r="C651" s="122" t="s">
        <v>1049</v>
      </c>
      <c r="D651" s="28" t="s">
        <v>1796</v>
      </c>
      <c r="E651" s="25" t="s">
        <v>1051</v>
      </c>
      <c r="H651" s="3"/>
      <c r="I651" s="129" t="s">
        <v>1414</v>
      </c>
      <c r="J651" s="129" t="s">
        <v>1414</v>
      </c>
      <c r="K651" s="129" t="s">
        <v>1414</v>
      </c>
      <c r="L651" s="123" t="s">
        <v>1056</v>
      </c>
    </row>
    <row r="652" spans="2:12">
      <c r="B652" s="123" t="s">
        <v>1057</v>
      </c>
      <c r="C652" s="122" t="s">
        <v>1050</v>
      </c>
      <c r="D652" s="28" t="s">
        <v>1797</v>
      </c>
      <c r="E652" s="25" t="s">
        <v>1053</v>
      </c>
      <c r="H652" s="3"/>
      <c r="I652" s="129" t="s">
        <v>1414</v>
      </c>
      <c r="J652" s="129" t="s">
        <v>1414</v>
      </c>
      <c r="K652" s="129" t="s">
        <v>1414</v>
      </c>
      <c r="L652" s="123" t="s">
        <v>1056</v>
      </c>
    </row>
    <row r="653" spans="2:12">
      <c r="B653" s="123" t="s">
        <v>1057</v>
      </c>
      <c r="C653" s="122" t="s">
        <v>1052</v>
      </c>
      <c r="D653" s="28" t="s">
        <v>1798</v>
      </c>
      <c r="E653" s="25" t="s">
        <v>1054</v>
      </c>
      <c r="H653" s="3"/>
      <c r="I653" s="129" t="s">
        <v>1414</v>
      </c>
      <c r="J653" s="129" t="s">
        <v>1414</v>
      </c>
      <c r="K653" s="129" t="s">
        <v>1414</v>
      </c>
      <c r="L653" s="123" t="s">
        <v>1056</v>
      </c>
    </row>
    <row r="654" spans="2:12" ht="24">
      <c r="B654" s="123" t="s">
        <v>123</v>
      </c>
      <c r="C654" s="122" t="s">
        <v>1690</v>
      </c>
      <c r="D654" s="28" t="s">
        <v>1799</v>
      </c>
      <c r="E654" s="25" t="s">
        <v>1058</v>
      </c>
      <c r="H654" s="3"/>
      <c r="I654" s="23">
        <f t="shared" si="30"/>
        <v>366</v>
      </c>
      <c r="J654" s="23">
        <v>300</v>
      </c>
      <c r="K654" s="24">
        <f t="shared" si="31"/>
        <v>0</v>
      </c>
      <c r="L654" s="123" t="s">
        <v>1066</v>
      </c>
    </row>
    <row r="655" spans="2:12" ht="24">
      <c r="B655" s="123" t="s">
        <v>123</v>
      </c>
      <c r="C655" s="122" t="s">
        <v>1691</v>
      </c>
      <c r="D655" s="28" t="s">
        <v>1799</v>
      </c>
      <c r="E655" s="25" t="s">
        <v>1059</v>
      </c>
      <c r="H655" s="3"/>
      <c r="I655" s="23">
        <f t="shared" si="30"/>
        <v>300.12</v>
      </c>
      <c r="J655" s="23">
        <v>246</v>
      </c>
      <c r="K655" s="24">
        <f t="shared" si="31"/>
        <v>0</v>
      </c>
      <c r="L655" s="123" t="s">
        <v>1066</v>
      </c>
    </row>
    <row r="656" spans="2:12" ht="24">
      <c r="B656" s="123" t="s">
        <v>123</v>
      </c>
      <c r="C656" s="122" t="s">
        <v>1692</v>
      </c>
      <c r="D656" s="28" t="s">
        <v>1799</v>
      </c>
      <c r="E656" s="25" t="s">
        <v>1060</v>
      </c>
      <c r="H656" s="3"/>
      <c r="I656" s="23">
        <f t="shared" si="30"/>
        <v>402.6</v>
      </c>
      <c r="J656" s="23">
        <v>330</v>
      </c>
      <c r="K656" s="24">
        <f t="shared" si="31"/>
        <v>0</v>
      </c>
      <c r="L656" s="123" t="s">
        <v>1066</v>
      </c>
    </row>
    <row r="657" spans="2:12" ht="24">
      <c r="B657" s="123" t="s">
        <v>123</v>
      </c>
      <c r="C657" s="122" t="s">
        <v>1693</v>
      </c>
      <c r="D657" s="28" t="s">
        <v>1799</v>
      </c>
      <c r="E657" s="25" t="s">
        <v>1061</v>
      </c>
      <c r="H657" s="3"/>
      <c r="I657" s="23">
        <f t="shared" si="30"/>
        <v>333.06</v>
      </c>
      <c r="J657" s="23">
        <v>273</v>
      </c>
      <c r="K657" s="24">
        <f t="shared" si="31"/>
        <v>0</v>
      </c>
      <c r="L657" s="123" t="s">
        <v>1066</v>
      </c>
    </row>
    <row r="658" spans="2:12" ht="24">
      <c r="B658" s="123" t="s">
        <v>123</v>
      </c>
      <c r="C658" s="122" t="s">
        <v>1694</v>
      </c>
      <c r="D658" s="28" t="s">
        <v>1799</v>
      </c>
      <c r="E658" s="25" t="s">
        <v>1062</v>
      </c>
      <c r="H658" s="3"/>
      <c r="I658" s="23">
        <f t="shared" si="30"/>
        <v>481.29</v>
      </c>
      <c r="J658" s="23">
        <v>394.5</v>
      </c>
      <c r="K658" s="24">
        <f t="shared" si="31"/>
        <v>0</v>
      </c>
      <c r="L658" s="123" t="s">
        <v>1066</v>
      </c>
    </row>
    <row r="659" spans="2:12" ht="24">
      <c r="B659" s="123" t="s">
        <v>123</v>
      </c>
      <c r="C659" s="122" t="s">
        <v>1695</v>
      </c>
      <c r="D659" s="28" t="s">
        <v>1799</v>
      </c>
      <c r="E659" s="25" t="s">
        <v>1063</v>
      </c>
      <c r="H659" s="3"/>
      <c r="I659" s="23">
        <f t="shared" si="30"/>
        <v>400.77</v>
      </c>
      <c r="J659" s="23">
        <v>328.5</v>
      </c>
      <c r="K659" s="24">
        <f t="shared" si="31"/>
        <v>0</v>
      </c>
      <c r="L659" s="123" t="s">
        <v>1066</v>
      </c>
    </row>
    <row r="660" spans="2:12" ht="24">
      <c r="B660" s="123" t="s">
        <v>123</v>
      </c>
      <c r="C660" s="122" t="s">
        <v>1696</v>
      </c>
      <c r="D660" s="28" t="s">
        <v>1799</v>
      </c>
      <c r="E660" s="25" t="s">
        <v>1064</v>
      </c>
      <c r="H660" s="3"/>
      <c r="I660" s="23">
        <f t="shared" si="30"/>
        <v>461.15999999999997</v>
      </c>
      <c r="J660" s="23">
        <v>378</v>
      </c>
      <c r="K660" s="24">
        <f t="shared" si="31"/>
        <v>0</v>
      </c>
      <c r="L660" s="123" t="s">
        <v>1066</v>
      </c>
    </row>
    <row r="661" spans="2:12" ht="24">
      <c r="B661" s="123" t="s">
        <v>123</v>
      </c>
      <c r="C661" s="122" t="s">
        <v>1697</v>
      </c>
      <c r="D661" s="28" t="s">
        <v>1799</v>
      </c>
      <c r="E661" s="25" t="s">
        <v>1065</v>
      </c>
      <c r="H661" s="3"/>
      <c r="I661" s="23">
        <f t="shared" si="30"/>
        <v>596.58000000000004</v>
      </c>
      <c r="J661" s="23">
        <v>489</v>
      </c>
      <c r="K661" s="24">
        <f t="shared" si="31"/>
        <v>0</v>
      </c>
      <c r="L661" s="123" t="s">
        <v>1066</v>
      </c>
    </row>
    <row r="662" spans="2:12" ht="24">
      <c r="B662" s="123" t="s">
        <v>123</v>
      </c>
      <c r="C662" s="122" t="s">
        <v>1698</v>
      </c>
      <c r="D662" s="28" t="s">
        <v>1799</v>
      </c>
      <c r="E662" s="131" t="s">
        <v>1855</v>
      </c>
      <c r="H662" s="3"/>
      <c r="I662" s="23">
        <f t="shared" si="30"/>
        <v>499.59000000000003</v>
      </c>
      <c r="J662" s="23">
        <v>409.5</v>
      </c>
      <c r="K662" s="24">
        <f t="shared" si="31"/>
        <v>0</v>
      </c>
      <c r="L662" s="123" t="s">
        <v>1066</v>
      </c>
    </row>
    <row r="663" spans="2:12" ht="24">
      <c r="B663" s="123" t="s">
        <v>123</v>
      </c>
      <c r="C663" s="122" t="s">
        <v>1699</v>
      </c>
      <c r="D663" s="28" t="s">
        <v>1799</v>
      </c>
      <c r="E663" s="131" t="s">
        <v>1856</v>
      </c>
      <c r="H663" s="3"/>
      <c r="I663" s="23">
        <f t="shared" si="30"/>
        <v>624.94500000000005</v>
      </c>
      <c r="J663" s="23">
        <v>512.25</v>
      </c>
      <c r="K663" s="24">
        <f t="shared" si="31"/>
        <v>0</v>
      </c>
      <c r="L663" s="123" t="s">
        <v>1066</v>
      </c>
    </row>
    <row r="664" spans="2:12" ht="24">
      <c r="B664" s="123" t="s">
        <v>123</v>
      </c>
      <c r="C664" s="122" t="s">
        <v>1700</v>
      </c>
      <c r="D664" s="28" t="s">
        <v>1799</v>
      </c>
      <c r="E664" s="131" t="s">
        <v>1857</v>
      </c>
      <c r="H664" s="3"/>
      <c r="I664" s="23">
        <f t="shared" si="30"/>
        <v>509.65499999999997</v>
      </c>
      <c r="J664" s="23">
        <v>417.75</v>
      </c>
      <c r="K664" s="24">
        <f t="shared" si="31"/>
        <v>0</v>
      </c>
      <c r="L664" s="123" t="s">
        <v>1066</v>
      </c>
    </row>
    <row r="665" spans="2:12" ht="24">
      <c r="B665" s="123" t="s">
        <v>123</v>
      </c>
      <c r="C665" s="122" t="s">
        <v>1701</v>
      </c>
      <c r="D665" s="28" t="s">
        <v>1799</v>
      </c>
      <c r="E665" s="131" t="s">
        <v>1858</v>
      </c>
      <c r="H665" s="3"/>
      <c r="I665" s="23">
        <f t="shared" si="30"/>
        <v>809.77499999999998</v>
      </c>
      <c r="J665" s="23">
        <v>663.75</v>
      </c>
      <c r="K665" s="24">
        <f t="shared" si="31"/>
        <v>0</v>
      </c>
      <c r="L665" s="123" t="s">
        <v>1066</v>
      </c>
    </row>
    <row r="666" spans="2:12" ht="24">
      <c r="B666" s="123" t="s">
        <v>123</v>
      </c>
      <c r="C666" s="122" t="s">
        <v>1702</v>
      </c>
      <c r="D666" s="28" t="s">
        <v>1799</v>
      </c>
      <c r="E666" s="131" t="s">
        <v>1859</v>
      </c>
      <c r="H666" s="3"/>
      <c r="I666" s="23">
        <f t="shared" si="30"/>
        <v>682.59</v>
      </c>
      <c r="J666" s="23">
        <v>559.5</v>
      </c>
      <c r="K666" s="24">
        <f t="shared" si="31"/>
        <v>0</v>
      </c>
      <c r="L666" s="123" t="s">
        <v>1066</v>
      </c>
    </row>
    <row r="667" spans="2:12" ht="24">
      <c r="B667" s="123" t="s">
        <v>123</v>
      </c>
      <c r="C667" s="122" t="s">
        <v>1703</v>
      </c>
      <c r="D667" s="28" t="s">
        <v>1799</v>
      </c>
      <c r="E667" s="131" t="s">
        <v>1860</v>
      </c>
      <c r="H667" s="3"/>
      <c r="I667" s="23">
        <f t="shared" si="30"/>
        <v>950.68499999999995</v>
      </c>
      <c r="J667" s="23">
        <v>779.25</v>
      </c>
      <c r="K667" s="24">
        <f t="shared" si="31"/>
        <v>0</v>
      </c>
      <c r="L667" s="123" t="s">
        <v>1066</v>
      </c>
    </row>
    <row r="668" spans="2:12" ht="24">
      <c r="B668" s="123" t="s">
        <v>123</v>
      </c>
      <c r="C668" s="122" t="s">
        <v>1704</v>
      </c>
      <c r="D668" s="28" t="s">
        <v>1799</v>
      </c>
      <c r="E668" s="131" t="s">
        <v>1861</v>
      </c>
      <c r="H668" s="3"/>
      <c r="I668" s="23">
        <f t="shared" si="30"/>
        <v>805.2</v>
      </c>
      <c r="J668" s="23">
        <v>660</v>
      </c>
      <c r="K668" s="24">
        <f t="shared" si="31"/>
        <v>0</v>
      </c>
      <c r="L668" s="123" t="s">
        <v>1066</v>
      </c>
    </row>
    <row r="669" spans="2:12">
      <c r="B669" s="123" t="s">
        <v>123</v>
      </c>
      <c r="C669" s="122" t="s">
        <v>1705</v>
      </c>
      <c r="D669" s="28" t="s">
        <v>1800</v>
      </c>
      <c r="E669" s="25" t="s">
        <v>1067</v>
      </c>
      <c r="H669" s="3"/>
      <c r="I669" s="23">
        <f t="shared" si="30"/>
        <v>354.654</v>
      </c>
      <c r="J669" s="23">
        <v>290.7</v>
      </c>
      <c r="K669" s="24">
        <f t="shared" si="31"/>
        <v>0</v>
      </c>
      <c r="L669" s="123" t="s">
        <v>1072</v>
      </c>
    </row>
    <row r="670" spans="2:12">
      <c r="B670" s="123" t="s">
        <v>123</v>
      </c>
      <c r="C670" s="122" t="s">
        <v>1706</v>
      </c>
      <c r="D670" s="28" t="s">
        <v>2155</v>
      </c>
      <c r="E670" s="25" t="s">
        <v>1068</v>
      </c>
      <c r="H670" s="3"/>
      <c r="I670" s="23">
        <f t="shared" si="30"/>
        <v>220.69800000000001</v>
      </c>
      <c r="J670" s="23">
        <v>180.9</v>
      </c>
      <c r="K670" s="24">
        <f t="shared" si="31"/>
        <v>0</v>
      </c>
      <c r="L670" s="123" t="s">
        <v>1072</v>
      </c>
    </row>
    <row r="671" spans="2:12">
      <c r="B671" s="123" t="s">
        <v>123</v>
      </c>
      <c r="C671" s="122" t="s">
        <v>1707</v>
      </c>
      <c r="D671" s="28" t="s">
        <v>2156</v>
      </c>
      <c r="E671" s="25" t="s">
        <v>1069</v>
      </c>
      <c r="H671" s="3"/>
      <c r="I671" s="23">
        <f t="shared" si="30"/>
        <v>620.37</v>
      </c>
      <c r="J671" s="23">
        <v>508.5</v>
      </c>
      <c r="K671" s="24">
        <f t="shared" si="31"/>
        <v>0</v>
      </c>
      <c r="L671" s="123" t="s">
        <v>1072</v>
      </c>
    </row>
    <row r="672" spans="2:12" ht="24">
      <c r="B672" s="123" t="s">
        <v>123</v>
      </c>
      <c r="C672" s="122" t="s">
        <v>1708</v>
      </c>
      <c r="D672" s="28" t="s">
        <v>1070</v>
      </c>
      <c r="E672" s="25" t="s">
        <v>1071</v>
      </c>
      <c r="H672" s="3"/>
      <c r="I672" s="23">
        <f t="shared" si="30"/>
        <v>196.542</v>
      </c>
      <c r="J672" s="23">
        <v>161.1</v>
      </c>
      <c r="K672" s="24">
        <f t="shared" si="31"/>
        <v>0</v>
      </c>
      <c r="L672" s="123" t="s">
        <v>1072</v>
      </c>
    </row>
    <row r="673" spans="2:12">
      <c r="B673" s="123" t="s">
        <v>123</v>
      </c>
      <c r="C673" s="122" t="s">
        <v>1073</v>
      </c>
      <c r="D673" s="28" t="s">
        <v>1801</v>
      </c>
      <c r="E673" s="25" t="s">
        <v>1074</v>
      </c>
      <c r="H673" s="3"/>
      <c r="I673" s="129">
        <f t="shared" si="30"/>
        <v>722.24</v>
      </c>
      <c r="J673" s="129">
        <v>592</v>
      </c>
      <c r="K673" s="130">
        <f t="shared" si="31"/>
        <v>0</v>
      </c>
      <c r="L673" s="123" t="s">
        <v>1076</v>
      </c>
    </row>
    <row r="674" spans="2:12">
      <c r="B674" s="123" t="s">
        <v>123</v>
      </c>
      <c r="C674" s="122" t="s">
        <v>1077</v>
      </c>
      <c r="D674" s="28" t="s">
        <v>1801</v>
      </c>
      <c r="E674" s="25" t="s">
        <v>1089</v>
      </c>
      <c r="H674" s="3"/>
      <c r="I674" s="129">
        <f t="shared" si="30"/>
        <v>556.32000000000005</v>
      </c>
      <c r="J674" s="129">
        <v>456</v>
      </c>
      <c r="K674" s="130">
        <f t="shared" si="31"/>
        <v>0</v>
      </c>
      <c r="L674" s="123" t="s">
        <v>1076</v>
      </c>
    </row>
    <row r="675" spans="2:12">
      <c r="B675" s="123" t="s">
        <v>123</v>
      </c>
      <c r="C675" s="122" t="s">
        <v>1075</v>
      </c>
      <c r="D675" s="28" t="s">
        <v>1801</v>
      </c>
      <c r="E675" s="25" t="s">
        <v>1081</v>
      </c>
      <c r="H675" s="3"/>
      <c r="I675" s="129">
        <f t="shared" si="30"/>
        <v>597.79999999999995</v>
      </c>
      <c r="J675" s="129">
        <v>490</v>
      </c>
      <c r="K675" s="130">
        <f t="shared" si="31"/>
        <v>0</v>
      </c>
      <c r="L675" s="123" t="s">
        <v>1076</v>
      </c>
    </row>
    <row r="676" spans="2:12">
      <c r="B676" s="123" t="s">
        <v>123</v>
      </c>
      <c r="C676" s="122" t="s">
        <v>1078</v>
      </c>
      <c r="D676" s="28" t="s">
        <v>1801</v>
      </c>
      <c r="E676" s="25" t="s">
        <v>1090</v>
      </c>
      <c r="H676" s="3"/>
      <c r="I676" s="129">
        <f t="shared" si="30"/>
        <v>457.5</v>
      </c>
      <c r="J676" s="129">
        <v>375</v>
      </c>
      <c r="K676" s="130">
        <f t="shared" si="31"/>
        <v>0</v>
      </c>
      <c r="L676" s="123" t="s">
        <v>1076</v>
      </c>
    </row>
    <row r="677" spans="2:12">
      <c r="B677" s="123" t="s">
        <v>123</v>
      </c>
      <c r="C677" s="122" t="s">
        <v>1079</v>
      </c>
      <c r="D677" s="28" t="s">
        <v>1801</v>
      </c>
      <c r="E677" s="25" t="s">
        <v>1082</v>
      </c>
      <c r="H677" s="3"/>
      <c r="I677" s="129">
        <f t="shared" si="30"/>
        <v>528.26</v>
      </c>
      <c r="J677" s="129">
        <v>433</v>
      </c>
      <c r="K677" s="130">
        <f t="shared" si="31"/>
        <v>0</v>
      </c>
      <c r="L677" s="123" t="s">
        <v>1076</v>
      </c>
    </row>
    <row r="678" spans="2:12">
      <c r="B678" s="123" t="s">
        <v>123</v>
      </c>
      <c r="C678" s="122" t="s">
        <v>1080</v>
      </c>
      <c r="D678" s="28" t="s">
        <v>1801</v>
      </c>
      <c r="E678" s="25" t="s">
        <v>1091</v>
      </c>
      <c r="H678" s="3"/>
      <c r="I678" s="129">
        <f t="shared" si="30"/>
        <v>402.6</v>
      </c>
      <c r="J678" s="129">
        <v>330</v>
      </c>
      <c r="K678" s="130">
        <f t="shared" si="31"/>
        <v>0</v>
      </c>
      <c r="L678" s="123" t="s">
        <v>1076</v>
      </c>
    </row>
    <row r="679" spans="2:12">
      <c r="B679" s="123" t="s">
        <v>123</v>
      </c>
      <c r="C679" s="122" t="s">
        <v>1083</v>
      </c>
      <c r="D679" s="28" t="s">
        <v>1802</v>
      </c>
      <c r="E679" s="25" t="s">
        <v>1092</v>
      </c>
      <c r="H679" s="3"/>
      <c r="I679" s="129">
        <f t="shared" si="30"/>
        <v>1217.56</v>
      </c>
      <c r="J679" s="129">
        <v>998</v>
      </c>
      <c r="K679" s="130">
        <f t="shared" si="31"/>
        <v>0</v>
      </c>
      <c r="L679" s="123" t="s">
        <v>1076</v>
      </c>
    </row>
    <row r="680" spans="2:12" ht="24">
      <c r="B680" s="123" t="s">
        <v>123</v>
      </c>
      <c r="C680" s="122" t="s">
        <v>1084</v>
      </c>
      <c r="D680" s="28" t="s">
        <v>1802</v>
      </c>
      <c r="E680" s="25" t="s">
        <v>1093</v>
      </c>
      <c r="H680" s="3"/>
      <c r="I680" s="129">
        <f t="shared" si="30"/>
        <v>960.14</v>
      </c>
      <c r="J680" s="129">
        <v>787</v>
      </c>
      <c r="K680" s="130">
        <f t="shared" si="31"/>
        <v>0</v>
      </c>
      <c r="L680" s="123" t="s">
        <v>1076</v>
      </c>
    </row>
    <row r="681" spans="2:12">
      <c r="B681" s="123" t="s">
        <v>123</v>
      </c>
      <c r="C681" s="122" t="s">
        <v>1085</v>
      </c>
      <c r="D681" s="28" t="s">
        <v>1802</v>
      </c>
      <c r="E681" s="25" t="s">
        <v>1094</v>
      </c>
      <c r="H681" s="3"/>
      <c r="I681" s="129">
        <f t="shared" si="30"/>
        <v>960.14</v>
      </c>
      <c r="J681" s="129">
        <v>787</v>
      </c>
      <c r="K681" s="130">
        <f t="shared" si="31"/>
        <v>0</v>
      </c>
      <c r="L681" s="123" t="s">
        <v>1076</v>
      </c>
    </row>
    <row r="682" spans="2:12" ht="24">
      <c r="B682" s="123" t="s">
        <v>123</v>
      </c>
      <c r="C682" s="122" t="s">
        <v>1086</v>
      </c>
      <c r="D682" s="28" t="s">
        <v>1802</v>
      </c>
      <c r="E682" s="25" t="s">
        <v>1123</v>
      </c>
      <c r="H682" s="3"/>
      <c r="I682" s="129">
        <f t="shared" si="30"/>
        <v>750.3</v>
      </c>
      <c r="J682" s="129">
        <v>615</v>
      </c>
      <c r="K682" s="130">
        <f t="shared" si="31"/>
        <v>0</v>
      </c>
      <c r="L682" s="123" t="s">
        <v>1076</v>
      </c>
    </row>
    <row r="683" spans="2:12">
      <c r="B683" s="123" t="s">
        <v>123</v>
      </c>
      <c r="C683" s="122" t="s">
        <v>1087</v>
      </c>
      <c r="D683" s="28" t="s">
        <v>1802</v>
      </c>
      <c r="E683" s="25" t="s">
        <v>1124</v>
      </c>
      <c r="H683" s="3"/>
      <c r="I683" s="129">
        <f t="shared" si="30"/>
        <v>829.6</v>
      </c>
      <c r="J683" s="129">
        <v>680</v>
      </c>
      <c r="K683" s="130">
        <f t="shared" si="31"/>
        <v>0</v>
      </c>
      <c r="L683" s="123" t="s">
        <v>1076</v>
      </c>
    </row>
    <row r="684" spans="2:12" ht="24">
      <c r="B684" s="123" t="s">
        <v>123</v>
      </c>
      <c r="C684" s="122" t="s">
        <v>1088</v>
      </c>
      <c r="D684" s="28" t="s">
        <v>1802</v>
      </c>
      <c r="E684" s="25" t="s">
        <v>1125</v>
      </c>
      <c r="H684" s="3"/>
      <c r="I684" s="129">
        <f t="shared" si="30"/>
        <v>650.26</v>
      </c>
      <c r="J684" s="129">
        <v>533</v>
      </c>
      <c r="K684" s="130">
        <f t="shared" si="31"/>
        <v>0</v>
      </c>
      <c r="L684" s="123" t="s">
        <v>1076</v>
      </c>
    </row>
    <row r="685" spans="2:12">
      <c r="B685" s="123" t="s">
        <v>123</v>
      </c>
      <c r="C685" s="122" t="s">
        <v>1095</v>
      </c>
      <c r="D685" s="28" t="s">
        <v>1803</v>
      </c>
      <c r="E685" s="25" t="s">
        <v>1074</v>
      </c>
      <c r="H685" s="3"/>
      <c r="I685" s="129">
        <f t="shared" si="30"/>
        <v>830.81999999999994</v>
      </c>
      <c r="J685" s="129">
        <v>681</v>
      </c>
      <c r="K685" s="130">
        <f t="shared" si="31"/>
        <v>0</v>
      </c>
      <c r="L685" s="123" t="s">
        <v>1076</v>
      </c>
    </row>
    <row r="686" spans="2:12">
      <c r="B686" s="123" t="s">
        <v>123</v>
      </c>
      <c r="C686" s="122" t="s">
        <v>1096</v>
      </c>
      <c r="D686" s="28" t="s">
        <v>1803</v>
      </c>
      <c r="E686" s="25" t="s">
        <v>1089</v>
      </c>
      <c r="H686" s="3"/>
      <c r="I686" s="129">
        <f t="shared" si="30"/>
        <v>640.5</v>
      </c>
      <c r="J686" s="129">
        <v>525</v>
      </c>
      <c r="K686" s="130">
        <f t="shared" si="31"/>
        <v>0</v>
      </c>
      <c r="L686" s="123" t="s">
        <v>1076</v>
      </c>
    </row>
    <row r="687" spans="2:12">
      <c r="B687" s="123" t="s">
        <v>123</v>
      </c>
      <c r="C687" s="122" t="s">
        <v>1097</v>
      </c>
      <c r="D687" s="28" t="s">
        <v>1803</v>
      </c>
      <c r="E687" s="25" t="s">
        <v>1081</v>
      </c>
      <c r="H687" s="3"/>
      <c r="I687" s="129">
        <f t="shared" si="30"/>
        <v>689.3</v>
      </c>
      <c r="J687" s="129">
        <v>565</v>
      </c>
      <c r="K687" s="130">
        <f t="shared" si="31"/>
        <v>0</v>
      </c>
      <c r="L687" s="123" t="s">
        <v>1076</v>
      </c>
    </row>
    <row r="688" spans="2:12">
      <c r="B688" s="123" t="s">
        <v>123</v>
      </c>
      <c r="C688" s="122" t="s">
        <v>1098</v>
      </c>
      <c r="D688" s="28" t="s">
        <v>1803</v>
      </c>
      <c r="E688" s="25" t="s">
        <v>1090</v>
      </c>
      <c r="H688" s="3"/>
      <c r="I688" s="129">
        <f t="shared" si="30"/>
        <v>527.04</v>
      </c>
      <c r="J688" s="129">
        <v>432</v>
      </c>
      <c r="K688" s="130">
        <f t="shared" si="31"/>
        <v>0</v>
      </c>
      <c r="L688" s="123" t="s">
        <v>1076</v>
      </c>
    </row>
    <row r="689" spans="2:12">
      <c r="B689" s="123" t="s">
        <v>123</v>
      </c>
      <c r="C689" s="122" t="s">
        <v>1099</v>
      </c>
      <c r="D689" s="28" t="s">
        <v>1803</v>
      </c>
      <c r="E689" s="25" t="s">
        <v>1082</v>
      </c>
      <c r="H689" s="3"/>
      <c r="I689" s="129">
        <f t="shared" si="30"/>
        <v>607.55999999999995</v>
      </c>
      <c r="J689" s="129">
        <v>498</v>
      </c>
      <c r="K689" s="130">
        <f t="shared" si="31"/>
        <v>0</v>
      </c>
      <c r="L689" s="123" t="s">
        <v>1076</v>
      </c>
    </row>
    <row r="690" spans="2:12">
      <c r="B690" s="123" t="s">
        <v>123</v>
      </c>
      <c r="C690" s="122" t="s">
        <v>1100</v>
      </c>
      <c r="D690" s="28" t="s">
        <v>1803</v>
      </c>
      <c r="E690" s="25" t="s">
        <v>1091</v>
      </c>
      <c r="H690" s="3"/>
      <c r="I690" s="129">
        <f t="shared" si="30"/>
        <v>463.6</v>
      </c>
      <c r="J690" s="129">
        <v>380</v>
      </c>
      <c r="K690" s="130">
        <f t="shared" si="31"/>
        <v>0</v>
      </c>
      <c r="L690" s="123" t="s">
        <v>1076</v>
      </c>
    </row>
    <row r="691" spans="2:12">
      <c r="B691" s="123" t="s">
        <v>123</v>
      </c>
      <c r="C691" s="122" t="s">
        <v>1101</v>
      </c>
      <c r="D691" s="28" t="s">
        <v>1804</v>
      </c>
      <c r="E691" s="25" t="s">
        <v>1092</v>
      </c>
      <c r="H691" s="3"/>
      <c r="I691" s="129">
        <f t="shared" si="30"/>
        <v>1400.56</v>
      </c>
      <c r="J691" s="129">
        <v>1148</v>
      </c>
      <c r="K691" s="130">
        <f t="shared" si="31"/>
        <v>0</v>
      </c>
      <c r="L691" s="123" t="s">
        <v>1076</v>
      </c>
    </row>
    <row r="692" spans="2:12" ht="24">
      <c r="B692" s="123" t="s">
        <v>123</v>
      </c>
      <c r="C692" s="122" t="s">
        <v>1102</v>
      </c>
      <c r="D692" s="28" t="s">
        <v>1804</v>
      </c>
      <c r="E692" s="25" t="s">
        <v>1093</v>
      </c>
      <c r="H692" s="3"/>
      <c r="I692" s="129">
        <f t="shared" si="30"/>
        <v>1104.0999999999999</v>
      </c>
      <c r="J692" s="129">
        <v>905</v>
      </c>
      <c r="K692" s="130">
        <f t="shared" si="31"/>
        <v>0</v>
      </c>
      <c r="L692" s="123" t="s">
        <v>1076</v>
      </c>
    </row>
    <row r="693" spans="2:12">
      <c r="B693" s="123" t="s">
        <v>123</v>
      </c>
      <c r="C693" s="122" t="s">
        <v>1103</v>
      </c>
      <c r="D693" s="28" t="s">
        <v>1804</v>
      </c>
      <c r="E693" s="25" t="s">
        <v>1094</v>
      </c>
      <c r="H693" s="3"/>
      <c r="I693" s="129">
        <f t="shared" si="30"/>
        <v>1104.0999999999999</v>
      </c>
      <c r="J693" s="129">
        <v>905</v>
      </c>
      <c r="K693" s="130">
        <f t="shared" si="31"/>
        <v>0</v>
      </c>
      <c r="L693" s="123" t="s">
        <v>1076</v>
      </c>
    </row>
    <row r="694" spans="2:12" ht="24">
      <c r="B694" s="123" t="s">
        <v>123</v>
      </c>
      <c r="C694" s="122" t="s">
        <v>1104</v>
      </c>
      <c r="D694" s="28" t="s">
        <v>1804</v>
      </c>
      <c r="E694" s="25" t="s">
        <v>1123</v>
      </c>
      <c r="H694" s="3"/>
      <c r="I694" s="129">
        <f t="shared" si="30"/>
        <v>864.98</v>
      </c>
      <c r="J694" s="129">
        <v>709</v>
      </c>
      <c r="K694" s="130">
        <f t="shared" si="31"/>
        <v>0</v>
      </c>
      <c r="L694" s="123" t="s">
        <v>1076</v>
      </c>
    </row>
    <row r="695" spans="2:12">
      <c r="B695" s="123" t="s">
        <v>123</v>
      </c>
      <c r="C695" s="122" t="s">
        <v>1105</v>
      </c>
      <c r="D695" s="28" t="s">
        <v>1804</v>
      </c>
      <c r="E695" s="25" t="s">
        <v>1124</v>
      </c>
      <c r="H695" s="3"/>
      <c r="I695" s="129">
        <f t="shared" si="30"/>
        <v>955.26</v>
      </c>
      <c r="J695" s="129">
        <v>783</v>
      </c>
      <c r="K695" s="130">
        <f t="shared" si="31"/>
        <v>0</v>
      </c>
      <c r="L695" s="123" t="s">
        <v>1076</v>
      </c>
    </row>
    <row r="696" spans="2:12" ht="24">
      <c r="B696" s="123" t="s">
        <v>123</v>
      </c>
      <c r="C696" s="122" t="s">
        <v>1106</v>
      </c>
      <c r="D696" s="28" t="s">
        <v>1804</v>
      </c>
      <c r="E696" s="25" t="s">
        <v>1125</v>
      </c>
      <c r="H696" s="3"/>
      <c r="I696" s="129">
        <f t="shared" si="30"/>
        <v>750.3</v>
      </c>
      <c r="J696" s="129">
        <v>615</v>
      </c>
      <c r="K696" s="130">
        <f t="shared" si="31"/>
        <v>0</v>
      </c>
      <c r="L696" s="123" t="s">
        <v>1076</v>
      </c>
    </row>
    <row r="697" spans="2:12">
      <c r="B697" s="123" t="s">
        <v>123</v>
      </c>
      <c r="C697" s="122" t="s">
        <v>1107</v>
      </c>
      <c r="D697" s="28" t="s">
        <v>1805</v>
      </c>
      <c r="E697" s="25" t="s">
        <v>1119</v>
      </c>
      <c r="H697" s="3"/>
      <c r="I697" s="129">
        <f t="shared" ref="I697:I715" si="32">J697*22%+J697</f>
        <v>725.9</v>
      </c>
      <c r="J697" s="129">
        <v>595</v>
      </c>
      <c r="K697" s="130">
        <f t="shared" si="31"/>
        <v>0</v>
      </c>
      <c r="L697" s="123" t="s">
        <v>1130</v>
      </c>
    </row>
    <row r="698" spans="2:12">
      <c r="B698" s="123" t="s">
        <v>123</v>
      </c>
      <c r="C698" s="122" t="s">
        <v>1108</v>
      </c>
      <c r="D698" s="28" t="s">
        <v>1805</v>
      </c>
      <c r="E698" s="25" t="s">
        <v>1120</v>
      </c>
      <c r="H698" s="3"/>
      <c r="I698" s="129">
        <f t="shared" si="32"/>
        <v>549</v>
      </c>
      <c r="J698" s="129">
        <v>450</v>
      </c>
      <c r="K698" s="130">
        <f t="shared" ref="K698:K715" si="33">H698*I698</f>
        <v>0</v>
      </c>
      <c r="L698" s="123" t="s">
        <v>1130</v>
      </c>
    </row>
    <row r="699" spans="2:12">
      <c r="B699" s="123" t="s">
        <v>123</v>
      </c>
      <c r="C699" s="122" t="s">
        <v>1109</v>
      </c>
      <c r="D699" s="28" t="s">
        <v>1805</v>
      </c>
      <c r="E699" s="25" t="s">
        <v>1081</v>
      </c>
      <c r="H699" s="3"/>
      <c r="I699" s="129">
        <f t="shared" si="32"/>
        <v>642.94000000000005</v>
      </c>
      <c r="J699" s="129">
        <v>527</v>
      </c>
      <c r="K699" s="130">
        <f t="shared" si="33"/>
        <v>0</v>
      </c>
      <c r="L699" s="123" t="s">
        <v>1130</v>
      </c>
    </row>
    <row r="700" spans="2:12">
      <c r="B700" s="123" t="s">
        <v>123</v>
      </c>
      <c r="C700" s="122" t="s">
        <v>1110</v>
      </c>
      <c r="D700" s="28" t="s">
        <v>1805</v>
      </c>
      <c r="E700" s="25" t="s">
        <v>1090</v>
      </c>
      <c r="H700" s="3"/>
      <c r="I700" s="129">
        <f t="shared" si="32"/>
        <v>485.56</v>
      </c>
      <c r="J700" s="129">
        <v>398</v>
      </c>
      <c r="K700" s="130">
        <f t="shared" si="33"/>
        <v>0</v>
      </c>
      <c r="L700" s="123" t="s">
        <v>1130</v>
      </c>
    </row>
    <row r="701" spans="2:12">
      <c r="B701" s="123" t="s">
        <v>123</v>
      </c>
      <c r="C701" s="122" t="s">
        <v>1111</v>
      </c>
      <c r="D701" s="28" t="s">
        <v>1805</v>
      </c>
      <c r="E701" s="25" t="s">
        <v>1082</v>
      </c>
      <c r="H701" s="3"/>
      <c r="I701" s="129">
        <f t="shared" si="32"/>
        <v>577.05999999999995</v>
      </c>
      <c r="J701" s="129">
        <v>473</v>
      </c>
      <c r="K701" s="130">
        <f t="shared" si="33"/>
        <v>0</v>
      </c>
      <c r="L701" s="123" t="s">
        <v>1130</v>
      </c>
    </row>
    <row r="702" spans="2:12">
      <c r="B702" s="123" t="s">
        <v>123</v>
      </c>
      <c r="C702" s="122" t="s">
        <v>1112</v>
      </c>
      <c r="D702" s="28" t="s">
        <v>1805</v>
      </c>
      <c r="E702" s="25" t="s">
        <v>1091</v>
      </c>
      <c r="H702" s="3"/>
      <c r="I702" s="129">
        <f t="shared" si="32"/>
        <v>433.1</v>
      </c>
      <c r="J702" s="129">
        <v>355</v>
      </c>
      <c r="K702" s="130">
        <f t="shared" si="33"/>
        <v>0</v>
      </c>
      <c r="L702" s="123" t="s">
        <v>1130</v>
      </c>
    </row>
    <row r="703" spans="2:12">
      <c r="B703" s="123" t="s">
        <v>123</v>
      </c>
      <c r="C703" s="122" t="s">
        <v>1113</v>
      </c>
      <c r="D703" s="28" t="s">
        <v>1806</v>
      </c>
      <c r="E703" s="25" t="s">
        <v>1121</v>
      </c>
      <c r="H703" s="3"/>
      <c r="I703" s="129">
        <f t="shared" si="32"/>
        <v>1195.5999999999999</v>
      </c>
      <c r="J703" s="129">
        <v>980</v>
      </c>
      <c r="K703" s="130">
        <f t="shared" si="33"/>
        <v>0</v>
      </c>
      <c r="L703" s="123" t="s">
        <v>1130</v>
      </c>
    </row>
    <row r="704" spans="2:12" ht="24">
      <c r="B704" s="123" t="s">
        <v>123</v>
      </c>
      <c r="C704" s="122" t="s">
        <v>1114</v>
      </c>
      <c r="D704" s="28" t="s">
        <v>1806</v>
      </c>
      <c r="E704" s="25" t="s">
        <v>1122</v>
      </c>
      <c r="H704" s="3"/>
      <c r="I704" s="129">
        <f t="shared" si="32"/>
        <v>922.31999999999994</v>
      </c>
      <c r="J704" s="129">
        <v>756</v>
      </c>
      <c r="K704" s="130">
        <f t="shared" si="33"/>
        <v>0</v>
      </c>
      <c r="L704" s="123" t="s">
        <v>1130</v>
      </c>
    </row>
    <row r="705" spans="2:12">
      <c r="B705" s="123" t="s">
        <v>123</v>
      </c>
      <c r="C705" s="122" t="s">
        <v>1115</v>
      </c>
      <c r="D705" s="28" t="s">
        <v>1806</v>
      </c>
      <c r="E705" s="25" t="s">
        <v>1094</v>
      </c>
      <c r="H705" s="3"/>
      <c r="I705" s="129">
        <f t="shared" si="32"/>
        <v>1030.9000000000001</v>
      </c>
      <c r="J705" s="129">
        <v>845</v>
      </c>
      <c r="K705" s="130">
        <f t="shared" si="33"/>
        <v>0</v>
      </c>
      <c r="L705" s="123" t="s">
        <v>1130</v>
      </c>
    </row>
    <row r="706" spans="2:12" ht="24">
      <c r="B706" s="123" t="s">
        <v>123</v>
      </c>
      <c r="C706" s="122" t="s">
        <v>1116</v>
      </c>
      <c r="D706" s="28" t="s">
        <v>1806</v>
      </c>
      <c r="E706" s="25" t="s">
        <v>1123</v>
      </c>
      <c r="H706" s="3"/>
      <c r="I706" s="129">
        <f t="shared" si="32"/>
        <v>921.1</v>
      </c>
      <c r="J706" s="129">
        <v>755</v>
      </c>
      <c r="K706" s="130">
        <f t="shared" si="33"/>
        <v>0</v>
      </c>
      <c r="L706" s="123" t="s">
        <v>1130</v>
      </c>
    </row>
    <row r="707" spans="2:12">
      <c r="B707" s="123" t="s">
        <v>123</v>
      </c>
      <c r="C707" s="122" t="s">
        <v>1117</v>
      </c>
      <c r="D707" s="28" t="s">
        <v>1806</v>
      </c>
      <c r="E707" s="25" t="s">
        <v>1124</v>
      </c>
      <c r="H707" s="3"/>
      <c r="I707" s="129">
        <f t="shared" si="32"/>
        <v>912.56</v>
      </c>
      <c r="J707" s="129">
        <v>748</v>
      </c>
      <c r="K707" s="130">
        <f t="shared" si="33"/>
        <v>0</v>
      </c>
      <c r="L707" s="123" t="s">
        <v>1130</v>
      </c>
    </row>
    <row r="708" spans="2:12" ht="24">
      <c r="B708" s="123" t="s">
        <v>123</v>
      </c>
      <c r="C708" s="122" t="s">
        <v>1118</v>
      </c>
      <c r="D708" s="28" t="s">
        <v>1806</v>
      </c>
      <c r="E708" s="25" t="s">
        <v>1125</v>
      </c>
      <c r="H708" s="3"/>
      <c r="I708" s="129">
        <f t="shared" si="32"/>
        <v>700.28</v>
      </c>
      <c r="J708" s="129">
        <v>574</v>
      </c>
      <c r="K708" s="130">
        <f t="shared" si="33"/>
        <v>0</v>
      </c>
      <c r="L708" s="123" t="s">
        <v>1130</v>
      </c>
    </row>
    <row r="709" spans="2:12" ht="24">
      <c r="B709" s="123" t="s">
        <v>123</v>
      </c>
      <c r="C709" s="122" t="s">
        <v>1126</v>
      </c>
      <c r="D709" s="28" t="s">
        <v>1807</v>
      </c>
      <c r="E709" s="25" t="s">
        <v>1738</v>
      </c>
      <c r="H709" s="3"/>
      <c r="I709" s="129">
        <f t="shared" si="32"/>
        <v>1775.1</v>
      </c>
      <c r="J709" s="129">
        <v>1455</v>
      </c>
      <c r="K709" s="130">
        <f t="shared" si="33"/>
        <v>0</v>
      </c>
      <c r="L709" s="123" t="s">
        <v>1130</v>
      </c>
    </row>
    <row r="710" spans="2:12" ht="24">
      <c r="B710" s="123" t="s">
        <v>123</v>
      </c>
      <c r="C710" s="122" t="s">
        <v>1127</v>
      </c>
      <c r="D710" s="28" t="s">
        <v>1807</v>
      </c>
      <c r="E710" s="25" t="s">
        <v>1739</v>
      </c>
      <c r="H710" s="3"/>
      <c r="I710" s="129">
        <f t="shared" si="32"/>
        <v>1544.52</v>
      </c>
      <c r="J710" s="129">
        <v>1266</v>
      </c>
      <c r="K710" s="130">
        <f t="shared" si="33"/>
        <v>0</v>
      </c>
      <c r="L710" s="123" t="s">
        <v>1130</v>
      </c>
    </row>
    <row r="711" spans="2:12">
      <c r="B711" s="123" t="s">
        <v>123</v>
      </c>
      <c r="C711" s="122" t="s">
        <v>1128</v>
      </c>
      <c r="D711" s="28" t="s">
        <v>1807</v>
      </c>
      <c r="E711" s="25" t="s">
        <v>1740</v>
      </c>
      <c r="H711" s="3"/>
      <c r="I711" s="129">
        <f t="shared" si="32"/>
        <v>1518.9</v>
      </c>
      <c r="J711" s="129">
        <v>1245</v>
      </c>
      <c r="K711" s="130">
        <f t="shared" si="33"/>
        <v>0</v>
      </c>
      <c r="L711" s="123" t="s">
        <v>1130</v>
      </c>
    </row>
    <row r="712" spans="2:12" ht="24">
      <c r="B712" s="123" t="s">
        <v>123</v>
      </c>
      <c r="C712" s="122" t="s">
        <v>1129</v>
      </c>
      <c r="D712" s="28" t="s">
        <v>1807</v>
      </c>
      <c r="E712" s="25" t="s">
        <v>1741</v>
      </c>
      <c r="H712" s="3"/>
      <c r="I712" s="129">
        <f t="shared" si="32"/>
        <v>1307.8399999999999</v>
      </c>
      <c r="J712" s="129">
        <v>1072</v>
      </c>
      <c r="K712" s="130">
        <f t="shared" si="33"/>
        <v>0</v>
      </c>
      <c r="L712" s="123" t="s">
        <v>1130</v>
      </c>
    </row>
    <row r="713" spans="2:12" ht="24">
      <c r="B713" s="123" t="s">
        <v>123</v>
      </c>
      <c r="C713" s="122" t="s">
        <v>1131</v>
      </c>
      <c r="D713" s="28" t="s">
        <v>1808</v>
      </c>
      <c r="E713" s="25" t="s">
        <v>1132</v>
      </c>
      <c r="H713" s="3"/>
      <c r="I713" s="129">
        <f t="shared" si="32"/>
        <v>564.86</v>
      </c>
      <c r="J713" s="129">
        <v>463</v>
      </c>
      <c r="K713" s="130">
        <f t="shared" si="33"/>
        <v>0</v>
      </c>
      <c r="L713" s="123" t="s">
        <v>1130</v>
      </c>
    </row>
    <row r="714" spans="2:12" ht="24">
      <c r="B714" s="123" t="s">
        <v>123</v>
      </c>
      <c r="C714" s="122" t="s">
        <v>1133</v>
      </c>
      <c r="D714" s="28" t="s">
        <v>1809</v>
      </c>
      <c r="E714" s="25" t="s">
        <v>1134</v>
      </c>
      <c r="H714" s="3"/>
      <c r="I714" s="129">
        <f t="shared" si="32"/>
        <v>666.12</v>
      </c>
      <c r="J714" s="129">
        <v>546</v>
      </c>
      <c r="K714" s="130">
        <f t="shared" si="33"/>
        <v>0</v>
      </c>
      <c r="L714" s="123" t="s">
        <v>1130</v>
      </c>
    </row>
    <row r="715" spans="2:12" ht="24">
      <c r="B715" s="123" t="s">
        <v>123</v>
      </c>
      <c r="C715" s="122" t="s">
        <v>1135</v>
      </c>
      <c r="D715" s="28" t="s">
        <v>1810</v>
      </c>
      <c r="E715" s="25" t="s">
        <v>1136</v>
      </c>
      <c r="H715" s="3"/>
      <c r="I715" s="129">
        <f t="shared" si="32"/>
        <v>811.3</v>
      </c>
      <c r="J715" s="129">
        <v>665</v>
      </c>
      <c r="K715" s="130">
        <f t="shared" si="33"/>
        <v>0</v>
      </c>
      <c r="L715" s="123" t="s">
        <v>1130</v>
      </c>
    </row>
    <row r="716" spans="2:12">
      <c r="B716" s="123" t="s">
        <v>123</v>
      </c>
      <c r="C716" s="122" t="s">
        <v>1137</v>
      </c>
      <c r="D716" s="28" t="s">
        <v>1811</v>
      </c>
      <c r="E716" s="25" t="s">
        <v>1138</v>
      </c>
      <c r="H716" s="3"/>
      <c r="I716" s="129">
        <f>J716*22%+J716</f>
        <v>678.32</v>
      </c>
      <c r="J716" s="129">
        <v>556</v>
      </c>
      <c r="K716" s="129">
        <f>H716*I716</f>
        <v>0</v>
      </c>
      <c r="L716" s="123" t="s">
        <v>1139</v>
      </c>
    </row>
    <row r="717" spans="2:12">
      <c r="B717" s="123" t="s">
        <v>123</v>
      </c>
      <c r="C717" s="122" t="s">
        <v>1140</v>
      </c>
      <c r="D717" s="28" t="s">
        <v>1812</v>
      </c>
      <c r="E717" s="25" t="s">
        <v>1141</v>
      </c>
      <c r="H717" s="3"/>
      <c r="I717" s="129">
        <f t="shared" ref="I717:I727" si="34">J717*22%+J717</f>
        <v>549</v>
      </c>
      <c r="J717" s="129">
        <v>450</v>
      </c>
      <c r="K717" s="129">
        <f t="shared" ref="K717:K727" si="35">H717*I717</f>
        <v>0</v>
      </c>
      <c r="L717" s="123" t="s">
        <v>1139</v>
      </c>
    </row>
    <row r="718" spans="2:12">
      <c r="B718" s="123" t="s">
        <v>123</v>
      </c>
      <c r="C718" s="122" t="s">
        <v>1142</v>
      </c>
      <c r="D718" s="28" t="s">
        <v>1813</v>
      </c>
      <c r="E718" s="25" t="s">
        <v>1143</v>
      </c>
      <c r="H718" s="3"/>
      <c r="I718" s="129">
        <f t="shared" si="34"/>
        <v>414.8</v>
      </c>
      <c r="J718" s="129">
        <v>340</v>
      </c>
      <c r="K718" s="129">
        <f t="shared" si="35"/>
        <v>0</v>
      </c>
      <c r="L718" s="123" t="s">
        <v>1139</v>
      </c>
    </row>
    <row r="719" spans="2:12" ht="24">
      <c r="B719" s="123" t="s">
        <v>123</v>
      </c>
      <c r="C719" s="122" t="s">
        <v>1144</v>
      </c>
      <c r="D719" s="28" t="s">
        <v>1814</v>
      </c>
      <c r="E719" s="25" t="s">
        <v>1145</v>
      </c>
      <c r="H719" s="3"/>
      <c r="I719" s="129">
        <f t="shared" si="34"/>
        <v>957.7</v>
      </c>
      <c r="J719" s="129">
        <v>785</v>
      </c>
      <c r="K719" s="129">
        <f t="shared" si="35"/>
        <v>0</v>
      </c>
      <c r="L719" s="123" t="s">
        <v>1139</v>
      </c>
    </row>
    <row r="720" spans="2:12" ht="24">
      <c r="B720" s="123" t="s">
        <v>123</v>
      </c>
      <c r="C720" s="122" t="s">
        <v>1146</v>
      </c>
      <c r="D720" s="28" t="s">
        <v>1815</v>
      </c>
      <c r="E720" s="25" t="s">
        <v>1147</v>
      </c>
      <c r="H720" s="3"/>
      <c r="I720" s="129">
        <f t="shared" si="34"/>
        <v>701.5</v>
      </c>
      <c r="J720" s="129">
        <v>575</v>
      </c>
      <c r="K720" s="129">
        <f t="shared" si="35"/>
        <v>0</v>
      </c>
      <c r="L720" s="123" t="s">
        <v>1139</v>
      </c>
    </row>
    <row r="721" spans="2:12">
      <c r="B721" s="123" t="s">
        <v>123</v>
      </c>
      <c r="C721" s="122" t="s">
        <v>1148</v>
      </c>
      <c r="D721" s="28" t="s">
        <v>1816</v>
      </c>
      <c r="E721" s="25" t="s">
        <v>1149</v>
      </c>
      <c r="H721" s="3"/>
      <c r="I721" s="129">
        <f t="shared" si="34"/>
        <v>420.9</v>
      </c>
      <c r="J721" s="129">
        <v>345</v>
      </c>
      <c r="K721" s="129">
        <f t="shared" si="35"/>
        <v>0</v>
      </c>
      <c r="L721" s="123" t="s">
        <v>1139</v>
      </c>
    </row>
    <row r="722" spans="2:12">
      <c r="B722" s="123" t="s">
        <v>123</v>
      </c>
      <c r="C722" s="122" t="s">
        <v>1150</v>
      </c>
      <c r="D722" s="28" t="s">
        <v>1817</v>
      </c>
      <c r="E722" s="25" t="s">
        <v>1151</v>
      </c>
      <c r="H722" s="3"/>
      <c r="I722" s="129">
        <f t="shared" si="34"/>
        <v>318.42</v>
      </c>
      <c r="J722" s="129">
        <v>261</v>
      </c>
      <c r="K722" s="129">
        <f t="shared" si="35"/>
        <v>0</v>
      </c>
      <c r="L722" s="123" t="s">
        <v>1139</v>
      </c>
    </row>
    <row r="723" spans="2:12">
      <c r="B723" s="123" t="s">
        <v>123</v>
      </c>
      <c r="C723" s="122" t="s">
        <v>1152</v>
      </c>
      <c r="D723" s="28" t="s">
        <v>1818</v>
      </c>
      <c r="E723" s="25" t="s">
        <v>1153</v>
      </c>
      <c r="H723" s="3"/>
      <c r="I723" s="129">
        <f t="shared" si="34"/>
        <v>553.88</v>
      </c>
      <c r="J723" s="129">
        <v>454</v>
      </c>
      <c r="K723" s="129">
        <f t="shared" si="35"/>
        <v>0</v>
      </c>
      <c r="L723" s="123" t="s">
        <v>1139</v>
      </c>
    </row>
    <row r="724" spans="2:12">
      <c r="B724" s="123" t="s">
        <v>123</v>
      </c>
      <c r="C724" s="122" t="s">
        <v>1154</v>
      </c>
      <c r="D724" s="28" t="s">
        <v>1819</v>
      </c>
      <c r="E724" s="25" t="s">
        <v>1155</v>
      </c>
      <c r="H724" s="3"/>
      <c r="I724" s="129">
        <f t="shared" si="34"/>
        <v>257.42</v>
      </c>
      <c r="J724" s="129">
        <v>211</v>
      </c>
      <c r="K724" s="129">
        <f t="shared" si="35"/>
        <v>0</v>
      </c>
      <c r="L724" s="123" t="s">
        <v>1139</v>
      </c>
    </row>
    <row r="725" spans="2:12">
      <c r="B725" s="123" t="s">
        <v>123</v>
      </c>
      <c r="C725" s="122" t="s">
        <v>1156</v>
      </c>
      <c r="D725" s="28" t="s">
        <v>1820</v>
      </c>
      <c r="E725" s="25" t="s">
        <v>1157</v>
      </c>
      <c r="H725" s="3"/>
      <c r="I725" s="129">
        <f t="shared" si="34"/>
        <v>522.16</v>
      </c>
      <c r="J725" s="129">
        <v>428</v>
      </c>
      <c r="K725" s="129">
        <f t="shared" si="35"/>
        <v>0</v>
      </c>
      <c r="L725" s="123" t="s">
        <v>1139</v>
      </c>
    </row>
    <row r="726" spans="2:12" ht="24">
      <c r="B726" s="123" t="s">
        <v>123</v>
      </c>
      <c r="C726" s="122" t="s">
        <v>1158</v>
      </c>
      <c r="D726" s="28" t="s">
        <v>1821</v>
      </c>
      <c r="E726" s="25" t="s">
        <v>1159</v>
      </c>
      <c r="H726" s="3"/>
      <c r="I726" s="129">
        <f t="shared" si="34"/>
        <v>492.88</v>
      </c>
      <c r="J726" s="129">
        <v>404</v>
      </c>
      <c r="K726" s="129">
        <f t="shared" si="35"/>
        <v>0</v>
      </c>
      <c r="L726" s="123" t="s">
        <v>1139</v>
      </c>
    </row>
    <row r="727" spans="2:12" ht="24">
      <c r="B727" s="123" t="s">
        <v>123</v>
      </c>
      <c r="C727" s="122" t="s">
        <v>1161</v>
      </c>
      <c r="D727" s="28" t="s">
        <v>1822</v>
      </c>
      <c r="E727" s="25" t="s">
        <v>1172</v>
      </c>
      <c r="H727" s="3"/>
      <c r="I727" s="129">
        <f t="shared" si="34"/>
        <v>292.8</v>
      </c>
      <c r="J727" s="129">
        <v>240</v>
      </c>
      <c r="K727" s="129">
        <f t="shared" si="35"/>
        <v>0</v>
      </c>
      <c r="L727" s="123" t="s">
        <v>1160</v>
      </c>
    </row>
    <row r="728" spans="2:12" ht="24">
      <c r="B728" s="123" t="s">
        <v>123</v>
      </c>
      <c r="C728" s="122" t="s">
        <v>1162</v>
      </c>
      <c r="D728" s="28" t="s">
        <v>1823</v>
      </c>
      <c r="E728" s="25" t="s">
        <v>1173</v>
      </c>
      <c r="H728" s="3"/>
      <c r="I728" s="129">
        <f>J728*22%+J728</f>
        <v>334.28</v>
      </c>
      <c r="J728" s="129">
        <v>274</v>
      </c>
      <c r="K728" s="129">
        <f>I728*H728</f>
        <v>0</v>
      </c>
      <c r="L728" s="123" t="s">
        <v>1160</v>
      </c>
    </row>
    <row r="729" spans="2:12">
      <c r="B729" s="123" t="s">
        <v>123</v>
      </c>
      <c r="C729" s="122" t="s">
        <v>1163</v>
      </c>
      <c r="D729" s="28" t="s">
        <v>1824</v>
      </c>
      <c r="E729" s="25" t="s">
        <v>1166</v>
      </c>
      <c r="H729" s="3"/>
      <c r="I729" s="129">
        <f t="shared" ref="I729:I738" si="36">J729*22%+J729</f>
        <v>256.2</v>
      </c>
      <c r="J729" s="129">
        <v>210</v>
      </c>
      <c r="K729" s="129">
        <f t="shared" ref="K729:K738" si="37">H729*I729</f>
        <v>0</v>
      </c>
      <c r="L729" s="123" t="s">
        <v>1160</v>
      </c>
    </row>
    <row r="730" spans="2:12">
      <c r="B730" s="123" t="s">
        <v>123</v>
      </c>
      <c r="C730" s="122" t="s">
        <v>1164</v>
      </c>
      <c r="D730" s="28" t="s">
        <v>1825</v>
      </c>
      <c r="E730" s="25" t="s">
        <v>1165</v>
      </c>
      <c r="H730" s="3"/>
      <c r="I730" s="129">
        <f t="shared" si="36"/>
        <v>334.28</v>
      </c>
      <c r="J730" s="129">
        <v>274</v>
      </c>
      <c r="K730" s="129">
        <f t="shared" si="37"/>
        <v>0</v>
      </c>
      <c r="L730" s="123" t="s">
        <v>1160</v>
      </c>
    </row>
    <row r="731" spans="2:12">
      <c r="B731" s="123" t="s">
        <v>123</v>
      </c>
      <c r="C731" s="122" t="s">
        <v>1167</v>
      </c>
      <c r="D731" s="28" t="s">
        <v>1826</v>
      </c>
      <c r="E731" s="25" t="s">
        <v>1168</v>
      </c>
      <c r="H731" s="3"/>
      <c r="I731" s="129">
        <f t="shared" si="36"/>
        <v>536.79999999999995</v>
      </c>
      <c r="J731" s="129">
        <v>440</v>
      </c>
      <c r="K731" s="129">
        <f t="shared" si="37"/>
        <v>0</v>
      </c>
      <c r="L731" s="123" t="s">
        <v>1160</v>
      </c>
    </row>
    <row r="732" spans="2:12">
      <c r="B732" s="123" t="s">
        <v>123</v>
      </c>
      <c r="C732" s="122" t="s">
        <v>1169</v>
      </c>
      <c r="D732" s="28" t="s">
        <v>1827</v>
      </c>
      <c r="E732" s="25" t="s">
        <v>1170</v>
      </c>
      <c r="H732" s="3"/>
      <c r="I732" s="129">
        <f t="shared" si="36"/>
        <v>387.96</v>
      </c>
      <c r="J732" s="129">
        <v>318</v>
      </c>
      <c r="K732" s="129">
        <f t="shared" si="37"/>
        <v>0</v>
      </c>
      <c r="L732" s="123" t="s">
        <v>1160</v>
      </c>
    </row>
    <row r="733" spans="2:12">
      <c r="B733" s="123" t="s">
        <v>123</v>
      </c>
      <c r="C733" s="122" t="s">
        <v>1171</v>
      </c>
      <c r="D733" s="28" t="s">
        <v>1828</v>
      </c>
      <c r="E733" s="25" t="s">
        <v>1174</v>
      </c>
      <c r="H733" s="3"/>
      <c r="I733" s="129">
        <f t="shared" si="36"/>
        <v>139.08000000000001</v>
      </c>
      <c r="J733" s="129">
        <v>114</v>
      </c>
      <c r="K733" s="129">
        <f t="shared" si="37"/>
        <v>0</v>
      </c>
      <c r="L733" s="123" t="s">
        <v>1160</v>
      </c>
    </row>
    <row r="734" spans="2:12">
      <c r="B734" s="123" t="s">
        <v>123</v>
      </c>
      <c r="C734" s="122" t="s">
        <v>1175</v>
      </c>
      <c r="D734" s="28" t="s">
        <v>1829</v>
      </c>
      <c r="E734" s="25" t="s">
        <v>1176</v>
      </c>
      <c r="H734" s="3"/>
      <c r="I734" s="129">
        <f t="shared" si="36"/>
        <v>231.8</v>
      </c>
      <c r="J734" s="129">
        <v>190</v>
      </c>
      <c r="K734" s="129">
        <f t="shared" si="37"/>
        <v>0</v>
      </c>
      <c r="L734" s="123" t="s">
        <v>1160</v>
      </c>
    </row>
    <row r="735" spans="2:12">
      <c r="B735" s="123" t="s">
        <v>123</v>
      </c>
      <c r="C735" s="122" t="s">
        <v>1177</v>
      </c>
      <c r="D735" s="28" t="s">
        <v>1830</v>
      </c>
      <c r="E735" s="25" t="s">
        <v>1178</v>
      </c>
      <c r="H735" s="3"/>
      <c r="I735" s="129">
        <f t="shared" si="36"/>
        <v>274.5</v>
      </c>
      <c r="J735" s="129">
        <v>225</v>
      </c>
      <c r="K735" s="129">
        <f t="shared" si="37"/>
        <v>0</v>
      </c>
      <c r="L735" s="123" t="s">
        <v>1160</v>
      </c>
    </row>
    <row r="736" spans="2:12">
      <c r="B736" s="123" t="s">
        <v>123</v>
      </c>
      <c r="C736" s="122" t="s">
        <v>1179</v>
      </c>
      <c r="D736" s="28" t="s">
        <v>1831</v>
      </c>
      <c r="E736" s="25" t="s">
        <v>1180</v>
      </c>
      <c r="H736" s="3"/>
      <c r="I736" s="129">
        <f t="shared" si="36"/>
        <v>132.97999999999999</v>
      </c>
      <c r="J736" s="129">
        <v>109</v>
      </c>
      <c r="K736" s="129">
        <f t="shared" si="37"/>
        <v>0</v>
      </c>
      <c r="L736" s="123" t="s">
        <v>1160</v>
      </c>
    </row>
    <row r="737" spans="2:12">
      <c r="B737" s="123" t="s">
        <v>123</v>
      </c>
      <c r="C737" s="122" t="s">
        <v>1181</v>
      </c>
      <c r="D737" s="28" t="s">
        <v>1832</v>
      </c>
      <c r="E737" s="25" t="s">
        <v>1182</v>
      </c>
      <c r="H737" s="3"/>
      <c r="I737" s="129">
        <f t="shared" si="36"/>
        <v>132.97999999999999</v>
      </c>
      <c r="J737" s="129">
        <v>109</v>
      </c>
      <c r="K737" s="129">
        <f t="shared" si="37"/>
        <v>0</v>
      </c>
      <c r="L737" s="123" t="s">
        <v>1160</v>
      </c>
    </row>
    <row r="738" spans="2:12">
      <c r="B738" s="123" t="s">
        <v>123</v>
      </c>
      <c r="C738" s="122" t="s">
        <v>1183</v>
      </c>
      <c r="D738" s="28" t="s">
        <v>1833</v>
      </c>
      <c r="E738" s="25" t="s">
        <v>1184</v>
      </c>
      <c r="H738" s="3"/>
      <c r="I738" s="129">
        <f t="shared" si="36"/>
        <v>148.84</v>
      </c>
      <c r="J738" s="129">
        <v>122</v>
      </c>
      <c r="K738" s="129">
        <f t="shared" si="37"/>
        <v>0</v>
      </c>
      <c r="L738" s="123" t="s">
        <v>1160</v>
      </c>
    </row>
    <row r="739" spans="2:12" ht="24">
      <c r="B739" s="123" t="s">
        <v>1185</v>
      </c>
      <c r="C739" s="122" t="s">
        <v>1186</v>
      </c>
      <c r="D739" s="28" t="s">
        <v>1834</v>
      </c>
      <c r="E739" s="25" t="s">
        <v>1187</v>
      </c>
      <c r="H739" s="3"/>
      <c r="I739" s="23">
        <f t="shared" ref="I739:I760" si="38">J739*22%+J739</f>
        <v>307.5498</v>
      </c>
      <c r="J739" s="23">
        <v>252.09</v>
      </c>
      <c r="K739" s="24">
        <f t="shared" ref="K739:K761" si="39">H739*I739</f>
        <v>0</v>
      </c>
      <c r="L739" s="123" t="s">
        <v>1210</v>
      </c>
    </row>
    <row r="740" spans="2:12" ht="24">
      <c r="B740" s="123" t="s">
        <v>1185</v>
      </c>
      <c r="C740" s="122" t="s">
        <v>1188</v>
      </c>
      <c r="D740" s="28" t="s">
        <v>1834</v>
      </c>
      <c r="E740" s="25" t="s">
        <v>1191</v>
      </c>
      <c r="H740" s="3"/>
      <c r="I740" s="23">
        <f t="shared" si="38"/>
        <v>319.99380000000002</v>
      </c>
      <c r="J740" s="23">
        <v>262.29000000000002</v>
      </c>
      <c r="K740" s="24">
        <f t="shared" si="39"/>
        <v>0</v>
      </c>
      <c r="L740" s="123" t="s">
        <v>1210</v>
      </c>
    </row>
    <row r="741" spans="2:12" ht="24">
      <c r="B741" s="123" t="s">
        <v>1185</v>
      </c>
      <c r="C741" s="122" t="s">
        <v>1189</v>
      </c>
      <c r="D741" s="28" t="s">
        <v>1834</v>
      </c>
      <c r="E741" s="25" t="s">
        <v>1192</v>
      </c>
      <c r="H741" s="3"/>
      <c r="I741" s="23">
        <f t="shared" si="38"/>
        <v>332.45</v>
      </c>
      <c r="J741" s="23">
        <v>272.5</v>
      </c>
      <c r="K741" s="24">
        <f t="shared" si="39"/>
        <v>0</v>
      </c>
      <c r="L741" s="123" t="s">
        <v>1210</v>
      </c>
    </row>
    <row r="742" spans="2:12" ht="24">
      <c r="B742" s="123" t="s">
        <v>1185</v>
      </c>
      <c r="C742" s="122" t="s">
        <v>1190</v>
      </c>
      <c r="D742" s="28" t="s">
        <v>1834</v>
      </c>
      <c r="E742" s="25" t="s">
        <v>1193</v>
      </c>
      <c r="H742" s="3"/>
      <c r="I742" s="23">
        <f t="shared" si="38"/>
        <v>349.88380000000001</v>
      </c>
      <c r="J742" s="23">
        <v>286.79000000000002</v>
      </c>
      <c r="K742" s="24">
        <f t="shared" si="39"/>
        <v>0</v>
      </c>
      <c r="L742" s="123" t="s">
        <v>1210</v>
      </c>
    </row>
    <row r="743" spans="2:12" ht="24">
      <c r="B743" s="123" t="s">
        <v>1185</v>
      </c>
      <c r="C743" s="122" t="s">
        <v>1194</v>
      </c>
      <c r="D743" s="28" t="s">
        <v>1834</v>
      </c>
      <c r="E743" s="25" t="s">
        <v>1197</v>
      </c>
      <c r="H743" s="3"/>
      <c r="I743" s="23">
        <f t="shared" si="38"/>
        <v>362.32780000000002</v>
      </c>
      <c r="J743" s="23">
        <v>296.99</v>
      </c>
      <c r="K743" s="24">
        <f t="shared" si="39"/>
        <v>0</v>
      </c>
      <c r="L743" s="123" t="s">
        <v>1210</v>
      </c>
    </row>
    <row r="744" spans="2:12" ht="24">
      <c r="B744" s="123" t="s">
        <v>1185</v>
      </c>
      <c r="C744" s="122" t="s">
        <v>1195</v>
      </c>
      <c r="D744" s="28" t="s">
        <v>1834</v>
      </c>
      <c r="E744" s="25" t="s">
        <v>1198</v>
      </c>
      <c r="H744" s="3"/>
      <c r="I744" s="23">
        <f t="shared" si="38"/>
        <v>376.02840000000003</v>
      </c>
      <c r="J744" s="23">
        <v>308.22000000000003</v>
      </c>
      <c r="K744" s="24">
        <f t="shared" si="39"/>
        <v>0</v>
      </c>
      <c r="L744" s="123" t="s">
        <v>1210</v>
      </c>
    </row>
    <row r="745" spans="2:12" ht="24">
      <c r="B745" s="123" t="s">
        <v>1185</v>
      </c>
      <c r="C745" s="122" t="s">
        <v>1196</v>
      </c>
      <c r="D745" s="28" t="s">
        <v>1834</v>
      </c>
      <c r="E745" s="25" t="s">
        <v>1199</v>
      </c>
      <c r="H745" s="3"/>
      <c r="I745" s="23">
        <f t="shared" si="38"/>
        <v>388.4846</v>
      </c>
      <c r="J745" s="23">
        <v>318.43</v>
      </c>
      <c r="K745" s="24">
        <f t="shared" si="39"/>
        <v>0</v>
      </c>
      <c r="L745" s="123" t="s">
        <v>1210</v>
      </c>
    </row>
    <row r="746" spans="2:12">
      <c r="B746" s="123" t="s">
        <v>1185</v>
      </c>
      <c r="C746" s="122" t="s">
        <v>1200</v>
      </c>
      <c r="D746" s="28" t="s">
        <v>1835</v>
      </c>
      <c r="E746" s="25" t="s">
        <v>1202</v>
      </c>
      <c r="H746" s="3"/>
      <c r="I746" s="23">
        <f t="shared" si="38"/>
        <v>379.76159999999999</v>
      </c>
      <c r="J746" s="23">
        <v>311.27999999999997</v>
      </c>
      <c r="K746" s="24">
        <f t="shared" si="39"/>
        <v>0</v>
      </c>
      <c r="L746" s="123" t="s">
        <v>1210</v>
      </c>
    </row>
    <row r="747" spans="2:12">
      <c r="B747" s="123" t="s">
        <v>1185</v>
      </c>
      <c r="C747" s="122" t="s">
        <v>1201</v>
      </c>
      <c r="D747" s="28" t="s">
        <v>1835</v>
      </c>
      <c r="E747" s="25" t="s">
        <v>1203</v>
      </c>
      <c r="H747" s="3"/>
      <c r="I747" s="23">
        <f t="shared" si="38"/>
        <v>235.32579999999999</v>
      </c>
      <c r="J747" s="23">
        <v>192.89</v>
      </c>
      <c r="K747" s="24">
        <f t="shared" si="39"/>
        <v>0</v>
      </c>
      <c r="L747" s="123" t="s">
        <v>1210</v>
      </c>
    </row>
    <row r="748" spans="2:12">
      <c r="B748" s="123" t="s">
        <v>1185</v>
      </c>
      <c r="C748" s="122" t="s">
        <v>1204</v>
      </c>
      <c r="D748" s="28" t="s">
        <v>1835</v>
      </c>
      <c r="E748" s="25" t="s">
        <v>1402</v>
      </c>
      <c r="H748" s="3"/>
      <c r="I748" s="23">
        <f t="shared" si="38"/>
        <v>178.05899999999997</v>
      </c>
      <c r="J748" s="23">
        <v>145.94999999999999</v>
      </c>
      <c r="K748" s="24">
        <f t="shared" si="39"/>
        <v>0</v>
      </c>
      <c r="L748" s="123" t="s">
        <v>1210</v>
      </c>
    </row>
    <row r="749" spans="2:12" ht="24">
      <c r="B749" s="123" t="s">
        <v>1185</v>
      </c>
      <c r="C749" s="122" t="s">
        <v>1206</v>
      </c>
      <c r="D749" s="28" t="s">
        <v>1836</v>
      </c>
      <c r="E749" s="25" t="s">
        <v>1403</v>
      </c>
      <c r="H749" s="3"/>
      <c r="I749" s="23">
        <f t="shared" si="38"/>
        <v>324.98360000000002</v>
      </c>
      <c r="J749" s="23">
        <v>266.38</v>
      </c>
      <c r="K749" s="24">
        <f t="shared" si="39"/>
        <v>0</v>
      </c>
      <c r="L749" s="123" t="s">
        <v>1210</v>
      </c>
    </row>
    <row r="750" spans="2:12" ht="24">
      <c r="B750" s="123" t="s">
        <v>1185</v>
      </c>
      <c r="C750" s="122" t="s">
        <v>1207</v>
      </c>
      <c r="D750" s="28" t="s">
        <v>1836</v>
      </c>
      <c r="E750" s="25" t="s">
        <v>1205</v>
      </c>
      <c r="H750" s="3"/>
      <c r="I750" s="23">
        <f t="shared" si="38"/>
        <v>282.64960000000002</v>
      </c>
      <c r="J750" s="23">
        <v>231.68</v>
      </c>
      <c r="K750" s="24">
        <f t="shared" si="39"/>
        <v>0</v>
      </c>
      <c r="L750" s="123" t="s">
        <v>1210</v>
      </c>
    </row>
    <row r="751" spans="2:12" ht="24">
      <c r="B751" s="123" t="s">
        <v>1185</v>
      </c>
      <c r="C751" s="122" t="s">
        <v>1208</v>
      </c>
      <c r="D751" s="28" t="s">
        <v>1836</v>
      </c>
      <c r="E751" s="25" t="s">
        <v>1404</v>
      </c>
      <c r="H751" s="3"/>
      <c r="I751" s="23">
        <f t="shared" si="38"/>
        <v>252.75960000000001</v>
      </c>
      <c r="J751" s="23">
        <v>207.18</v>
      </c>
      <c r="K751" s="24">
        <f t="shared" si="39"/>
        <v>0</v>
      </c>
      <c r="L751" s="123" t="s">
        <v>1210</v>
      </c>
    </row>
    <row r="752" spans="2:12" ht="24">
      <c r="B752" s="123" t="s">
        <v>1209</v>
      </c>
      <c r="C752" s="122" t="s">
        <v>1211</v>
      </c>
      <c r="D752" s="28" t="s">
        <v>1837</v>
      </c>
      <c r="E752" s="25" t="s">
        <v>1212</v>
      </c>
      <c r="H752" s="3"/>
      <c r="I752" s="23">
        <f t="shared" si="38"/>
        <v>295.09359999999998</v>
      </c>
      <c r="J752" s="23">
        <v>241.88</v>
      </c>
      <c r="K752" s="24">
        <f t="shared" si="39"/>
        <v>0</v>
      </c>
      <c r="L752" s="123" t="s">
        <v>1210</v>
      </c>
    </row>
    <row r="753" spans="2:12" ht="24">
      <c r="B753" s="123" t="s">
        <v>1209</v>
      </c>
      <c r="C753" s="122" t="s">
        <v>1213</v>
      </c>
      <c r="D753" s="28" t="s">
        <v>1837</v>
      </c>
      <c r="E753" s="25" t="s">
        <v>1214</v>
      </c>
      <c r="H753" s="3"/>
      <c r="I753" s="23">
        <f t="shared" si="38"/>
        <v>281.40519999999998</v>
      </c>
      <c r="J753" s="23">
        <v>230.66</v>
      </c>
      <c r="K753" s="24">
        <f t="shared" si="39"/>
        <v>0</v>
      </c>
      <c r="L753" s="123" t="s">
        <v>1210</v>
      </c>
    </row>
    <row r="754" spans="2:12" ht="24">
      <c r="B754" s="123" t="s">
        <v>1209</v>
      </c>
      <c r="C754" s="122" t="s">
        <v>1215</v>
      </c>
      <c r="D754" s="28" t="s">
        <v>1837</v>
      </c>
      <c r="E754" s="25" t="s">
        <v>1216</v>
      </c>
      <c r="H754" s="3"/>
      <c r="I754" s="23">
        <f t="shared" si="38"/>
        <v>326.22799999999995</v>
      </c>
      <c r="J754" s="23">
        <v>267.39999999999998</v>
      </c>
      <c r="K754" s="24">
        <f t="shared" si="39"/>
        <v>0</v>
      </c>
      <c r="L754" s="123" t="s">
        <v>1210</v>
      </c>
    </row>
    <row r="755" spans="2:12" ht="24">
      <c r="B755" s="123" t="s">
        <v>1209</v>
      </c>
      <c r="C755" s="122" t="s">
        <v>1217</v>
      </c>
      <c r="D755" s="28" t="s">
        <v>1837</v>
      </c>
      <c r="E755" s="25" t="s">
        <v>1222</v>
      </c>
      <c r="H755" s="3"/>
      <c r="I755" s="23">
        <f t="shared" si="38"/>
        <v>312.5274</v>
      </c>
      <c r="J755" s="23">
        <v>256.17</v>
      </c>
      <c r="K755" s="24">
        <f t="shared" si="39"/>
        <v>0</v>
      </c>
      <c r="L755" s="123" t="s">
        <v>1210</v>
      </c>
    </row>
    <row r="756" spans="2:12" ht="24">
      <c r="B756" s="123" t="s">
        <v>1209</v>
      </c>
      <c r="C756" s="122" t="s">
        <v>1218</v>
      </c>
      <c r="D756" s="28" t="s">
        <v>1837</v>
      </c>
      <c r="E756" s="25" t="s">
        <v>1221</v>
      </c>
      <c r="H756" s="3"/>
      <c r="I756" s="23">
        <f t="shared" si="38"/>
        <v>297.58240000000001</v>
      </c>
      <c r="J756" s="23">
        <v>243.92</v>
      </c>
      <c r="K756" s="24">
        <f t="shared" si="39"/>
        <v>0</v>
      </c>
      <c r="L756" s="123" t="s">
        <v>1210</v>
      </c>
    </row>
    <row r="757" spans="2:12" ht="24">
      <c r="B757" s="123" t="s">
        <v>1209</v>
      </c>
      <c r="C757" s="122" t="s">
        <v>1219</v>
      </c>
      <c r="D757" s="28" t="s">
        <v>1837</v>
      </c>
      <c r="E757" s="25" t="s">
        <v>1220</v>
      </c>
      <c r="H757" s="3"/>
      <c r="I757" s="23">
        <f t="shared" si="38"/>
        <v>344.90619999999996</v>
      </c>
      <c r="J757" s="23">
        <v>282.70999999999998</v>
      </c>
      <c r="K757" s="24">
        <f t="shared" si="39"/>
        <v>0</v>
      </c>
      <c r="L757" s="123" t="s">
        <v>1210</v>
      </c>
    </row>
    <row r="758" spans="2:12">
      <c r="B758" s="123" t="s">
        <v>1224</v>
      </c>
      <c r="C758" s="122" t="s">
        <v>1223</v>
      </c>
      <c r="D758" s="28" t="s">
        <v>1838</v>
      </c>
      <c r="E758" s="25" t="s">
        <v>1225</v>
      </c>
      <c r="H758" s="3"/>
      <c r="I758" s="23">
        <f t="shared" si="38"/>
        <v>174.31360000000001</v>
      </c>
      <c r="J758" s="23">
        <v>142.88</v>
      </c>
      <c r="K758" s="24">
        <f t="shared" si="39"/>
        <v>0</v>
      </c>
      <c r="L758" s="123" t="s">
        <v>1210</v>
      </c>
    </row>
    <row r="759" spans="2:12">
      <c r="B759" s="123" t="s">
        <v>1224</v>
      </c>
      <c r="C759" s="122" t="s">
        <v>2011</v>
      </c>
      <c r="D759" s="28" t="s">
        <v>1838</v>
      </c>
      <c r="E759" s="25" t="s">
        <v>1226</v>
      </c>
      <c r="H759" s="3"/>
      <c r="I759" s="23">
        <f t="shared" si="38"/>
        <v>174.31360000000001</v>
      </c>
      <c r="J759" s="23">
        <v>142.88</v>
      </c>
      <c r="K759" s="24">
        <f t="shared" si="39"/>
        <v>0</v>
      </c>
      <c r="L759" s="123" t="s">
        <v>1210</v>
      </c>
    </row>
    <row r="760" spans="2:12" ht="24">
      <c r="B760" s="123" t="s">
        <v>1227</v>
      </c>
      <c r="C760" s="122" t="s">
        <v>1228</v>
      </c>
      <c r="D760" s="28" t="s">
        <v>1839</v>
      </c>
      <c r="E760" s="25" t="s">
        <v>1229</v>
      </c>
      <c r="H760" s="3"/>
      <c r="I760" s="23">
        <f t="shared" si="38"/>
        <v>1443.1013999999998</v>
      </c>
      <c r="J760" s="23">
        <v>1182.8699999999999</v>
      </c>
      <c r="K760" s="24">
        <f t="shared" si="39"/>
        <v>0</v>
      </c>
      <c r="L760" s="123" t="s">
        <v>1210</v>
      </c>
    </row>
    <row r="761" spans="2:12" ht="24">
      <c r="B761" s="123" t="s">
        <v>1230</v>
      </c>
      <c r="C761" s="122" t="s">
        <v>1231</v>
      </c>
      <c r="D761" s="28" t="s">
        <v>1840</v>
      </c>
      <c r="E761" s="25" t="s">
        <v>1232</v>
      </c>
      <c r="H761" s="3"/>
      <c r="I761" s="23">
        <f t="shared" ref="I761:I823" si="40">J761*22%+J761</f>
        <v>219.14859999999999</v>
      </c>
      <c r="J761" s="23">
        <v>179.63</v>
      </c>
      <c r="K761" s="24">
        <f t="shared" si="39"/>
        <v>0</v>
      </c>
      <c r="L761" s="123" t="s">
        <v>1237</v>
      </c>
    </row>
    <row r="762" spans="2:12" ht="24">
      <c r="B762" s="123" t="s">
        <v>1230</v>
      </c>
      <c r="C762" s="122" t="s">
        <v>1233</v>
      </c>
      <c r="D762" s="28" t="s">
        <v>1841</v>
      </c>
      <c r="E762" s="25" t="s">
        <v>1235</v>
      </c>
      <c r="H762" s="3"/>
      <c r="I762" s="23">
        <f t="shared" si="40"/>
        <v>271.43780000000004</v>
      </c>
      <c r="J762" s="23">
        <v>222.49</v>
      </c>
      <c r="K762" s="24">
        <f t="shared" ref="K762:K823" si="41">H762*I762</f>
        <v>0</v>
      </c>
      <c r="L762" s="123" t="s">
        <v>1237</v>
      </c>
    </row>
    <row r="763" spans="2:12" ht="24">
      <c r="B763" s="123" t="s">
        <v>1230</v>
      </c>
      <c r="C763" s="122" t="s">
        <v>1234</v>
      </c>
      <c r="D763" s="28" t="s">
        <v>1842</v>
      </c>
      <c r="E763" s="25" t="s">
        <v>1240</v>
      </c>
      <c r="H763" s="3"/>
      <c r="I763" s="23">
        <f t="shared" si="40"/>
        <v>308.79420000000005</v>
      </c>
      <c r="J763" s="23">
        <v>253.11</v>
      </c>
      <c r="K763" s="24">
        <f t="shared" si="41"/>
        <v>0</v>
      </c>
      <c r="L763" s="123" t="s">
        <v>1237</v>
      </c>
    </row>
    <row r="764" spans="2:12" ht="24">
      <c r="B764" s="123" t="s">
        <v>1230</v>
      </c>
      <c r="C764" s="122" t="s">
        <v>1236</v>
      </c>
      <c r="D764" s="28" t="s">
        <v>1843</v>
      </c>
      <c r="E764" s="25" t="s">
        <v>1241</v>
      </c>
      <c r="H764" s="3"/>
      <c r="I764" s="23">
        <f t="shared" si="40"/>
        <v>379.76159999999999</v>
      </c>
      <c r="J764" s="23">
        <v>311.27999999999997</v>
      </c>
      <c r="K764" s="24">
        <f t="shared" si="41"/>
        <v>0</v>
      </c>
      <c r="L764" s="123" t="s">
        <v>1237</v>
      </c>
    </row>
    <row r="765" spans="2:12" ht="24">
      <c r="B765" s="123" t="s">
        <v>1230</v>
      </c>
      <c r="C765" s="122" t="s">
        <v>1238</v>
      </c>
      <c r="D765" s="28" t="s">
        <v>1843</v>
      </c>
      <c r="E765" s="25" t="s">
        <v>1242</v>
      </c>
      <c r="H765" s="3"/>
      <c r="I765" s="23">
        <f t="shared" si="40"/>
        <v>374.78399999999999</v>
      </c>
      <c r="J765" s="23">
        <v>307.2</v>
      </c>
      <c r="K765" s="24">
        <f t="shared" si="41"/>
        <v>0</v>
      </c>
      <c r="L765" s="123" t="s">
        <v>1237</v>
      </c>
    </row>
    <row r="766" spans="2:12" ht="24">
      <c r="B766" s="123" t="s">
        <v>1230</v>
      </c>
      <c r="C766" s="122" t="s">
        <v>1239</v>
      </c>
      <c r="D766" s="28" t="s">
        <v>1843</v>
      </c>
      <c r="E766" s="25" t="s">
        <v>1405</v>
      </c>
      <c r="H766" s="3"/>
      <c r="I766" s="23">
        <f t="shared" si="40"/>
        <v>414.62920000000003</v>
      </c>
      <c r="J766" s="23">
        <v>339.86</v>
      </c>
      <c r="K766" s="24">
        <f t="shared" si="41"/>
        <v>0</v>
      </c>
      <c r="L766" s="123" t="s">
        <v>1237</v>
      </c>
    </row>
    <row r="767" spans="2:12" ht="24">
      <c r="B767" s="123" t="s">
        <v>1230</v>
      </c>
      <c r="C767" s="122" t="s">
        <v>1243</v>
      </c>
      <c r="D767" s="28" t="s">
        <v>1844</v>
      </c>
      <c r="E767" s="25" t="s">
        <v>1244</v>
      </c>
      <c r="H767" s="3"/>
      <c r="I767" s="23">
        <f t="shared" si="40"/>
        <v>329.96119999999996</v>
      </c>
      <c r="J767" s="23">
        <v>270.45999999999998</v>
      </c>
      <c r="K767" s="24">
        <f t="shared" si="41"/>
        <v>0</v>
      </c>
      <c r="L767" s="123" t="s">
        <v>1237</v>
      </c>
    </row>
    <row r="768" spans="2:12" ht="24">
      <c r="B768" s="123" t="s">
        <v>1230</v>
      </c>
      <c r="C768" s="122" t="s">
        <v>1245</v>
      </c>
      <c r="D768" s="28" t="s">
        <v>1844</v>
      </c>
      <c r="E768" s="25" t="s">
        <v>1406</v>
      </c>
      <c r="H768" s="3"/>
      <c r="I768" s="23">
        <f t="shared" si="40"/>
        <v>366.07319999999999</v>
      </c>
      <c r="J768" s="23">
        <v>300.06</v>
      </c>
      <c r="K768" s="24">
        <f t="shared" si="41"/>
        <v>0</v>
      </c>
      <c r="L768" s="123" t="s">
        <v>1237</v>
      </c>
    </row>
    <row r="769" spans="2:12" ht="24">
      <c r="B769" s="123" t="s">
        <v>1230</v>
      </c>
      <c r="C769" s="122" t="s">
        <v>1407</v>
      </c>
      <c r="D769" s="28" t="s">
        <v>1845</v>
      </c>
      <c r="E769" s="25" t="s">
        <v>1246</v>
      </c>
      <c r="H769" s="3"/>
      <c r="I769" s="23">
        <f t="shared" si="40"/>
        <v>479.37459999999999</v>
      </c>
      <c r="J769" s="23">
        <v>392.93</v>
      </c>
      <c r="K769" s="24">
        <f t="shared" si="41"/>
        <v>0</v>
      </c>
      <c r="L769" s="123" t="s">
        <v>1237</v>
      </c>
    </row>
    <row r="770" spans="2:12" ht="24">
      <c r="B770" s="123" t="s">
        <v>1230</v>
      </c>
      <c r="C770" s="122" t="s">
        <v>1408</v>
      </c>
      <c r="D770" s="28" t="s">
        <v>1845</v>
      </c>
      <c r="E770" s="25" t="s">
        <v>1409</v>
      </c>
      <c r="H770" s="3"/>
      <c r="I770" s="23">
        <f t="shared" si="40"/>
        <v>531.67600000000004</v>
      </c>
      <c r="J770" s="23">
        <v>435.8</v>
      </c>
      <c r="K770" s="24">
        <f t="shared" si="41"/>
        <v>0</v>
      </c>
      <c r="L770" s="123" t="s">
        <v>1237</v>
      </c>
    </row>
    <row r="771" spans="2:12" ht="24">
      <c r="B771" s="123" t="s">
        <v>1230</v>
      </c>
      <c r="C771" s="122" t="s">
        <v>1410</v>
      </c>
      <c r="D771" s="28" t="s">
        <v>1846</v>
      </c>
      <c r="E771" s="25" t="s">
        <v>1247</v>
      </c>
      <c r="H771" s="3"/>
      <c r="I771" s="23">
        <f t="shared" si="40"/>
        <v>542.87560000000008</v>
      </c>
      <c r="J771" s="23">
        <v>444.98</v>
      </c>
      <c r="K771" s="24">
        <f t="shared" si="41"/>
        <v>0</v>
      </c>
      <c r="L771" s="123" t="s">
        <v>1237</v>
      </c>
    </row>
    <row r="772" spans="2:12" ht="24">
      <c r="B772" s="123" t="s">
        <v>1230</v>
      </c>
      <c r="C772" s="122" t="s">
        <v>1411</v>
      </c>
      <c r="D772" s="28" t="s">
        <v>1846</v>
      </c>
      <c r="E772" s="25" t="s">
        <v>1248</v>
      </c>
      <c r="H772" s="3"/>
      <c r="I772" s="23">
        <f t="shared" si="40"/>
        <v>894.00379999999996</v>
      </c>
      <c r="J772" s="23">
        <v>732.79</v>
      </c>
      <c r="K772" s="24">
        <f t="shared" si="41"/>
        <v>0</v>
      </c>
      <c r="L772" s="123" t="s">
        <v>1237</v>
      </c>
    </row>
    <row r="773" spans="2:12">
      <c r="B773" s="123" t="s">
        <v>1251</v>
      </c>
      <c r="C773" s="122" t="s">
        <v>1709</v>
      </c>
      <c r="D773" s="28" t="s">
        <v>2157</v>
      </c>
      <c r="E773" s="25" t="s">
        <v>1252</v>
      </c>
      <c r="H773" s="3"/>
      <c r="I773" s="23">
        <f t="shared" si="40"/>
        <v>54.9</v>
      </c>
      <c r="J773" s="23">
        <v>45</v>
      </c>
      <c r="K773" s="24">
        <f t="shared" si="41"/>
        <v>0</v>
      </c>
      <c r="L773" s="123" t="s">
        <v>1253</v>
      </c>
    </row>
    <row r="774" spans="2:12">
      <c r="B774" s="123" t="s">
        <v>1251</v>
      </c>
      <c r="C774" s="122" t="s">
        <v>1254</v>
      </c>
      <c r="D774" s="28" t="s">
        <v>2158</v>
      </c>
      <c r="E774" s="25" t="s">
        <v>1255</v>
      </c>
      <c r="H774" s="3"/>
      <c r="I774" s="23">
        <f t="shared" si="40"/>
        <v>65.88</v>
      </c>
      <c r="J774" s="23">
        <v>54</v>
      </c>
      <c r="K774" s="24">
        <f t="shared" si="41"/>
        <v>0</v>
      </c>
      <c r="L774" s="123" t="s">
        <v>1253</v>
      </c>
    </row>
    <row r="775" spans="2:12">
      <c r="B775" s="123" t="s">
        <v>1251</v>
      </c>
      <c r="C775" s="122" t="s">
        <v>1256</v>
      </c>
      <c r="D775" s="28" t="s">
        <v>2033</v>
      </c>
      <c r="E775" s="25" t="s">
        <v>1257</v>
      </c>
      <c r="H775" s="3"/>
      <c r="I775" s="23">
        <f t="shared" si="40"/>
        <v>85.094999999999999</v>
      </c>
      <c r="J775" s="23">
        <v>69.75</v>
      </c>
      <c r="K775" s="24">
        <f t="shared" si="41"/>
        <v>0</v>
      </c>
      <c r="L775" s="123" t="s">
        <v>1253</v>
      </c>
    </row>
    <row r="776" spans="2:12" ht="24">
      <c r="B776" s="123" t="s">
        <v>1251</v>
      </c>
      <c r="C776" s="122" t="s">
        <v>1258</v>
      </c>
      <c r="D776" s="28" t="s">
        <v>2159</v>
      </c>
      <c r="E776" s="25" t="s">
        <v>1259</v>
      </c>
      <c r="H776" s="3"/>
      <c r="I776" s="23">
        <f t="shared" si="40"/>
        <v>96.075000000000003</v>
      </c>
      <c r="J776" s="23">
        <v>78.75</v>
      </c>
      <c r="K776" s="24">
        <f t="shared" si="41"/>
        <v>0</v>
      </c>
      <c r="L776" s="123" t="s">
        <v>1253</v>
      </c>
    </row>
    <row r="777" spans="2:12">
      <c r="B777" s="123" t="s">
        <v>1251</v>
      </c>
      <c r="C777" s="122" t="s">
        <v>1260</v>
      </c>
      <c r="D777" s="28" t="s">
        <v>2160</v>
      </c>
      <c r="E777" s="25" t="s">
        <v>1261</v>
      </c>
      <c r="H777" s="3"/>
      <c r="I777" s="23">
        <f t="shared" si="40"/>
        <v>109.8</v>
      </c>
      <c r="J777" s="23">
        <v>90</v>
      </c>
      <c r="K777" s="24">
        <f t="shared" si="41"/>
        <v>0</v>
      </c>
      <c r="L777" s="123" t="s">
        <v>1253</v>
      </c>
    </row>
    <row r="778" spans="2:12">
      <c r="B778" s="123" t="s">
        <v>1251</v>
      </c>
      <c r="C778" s="122" t="s">
        <v>1710</v>
      </c>
      <c r="D778" s="28" t="s">
        <v>2160</v>
      </c>
      <c r="E778" s="25" t="s">
        <v>1262</v>
      </c>
      <c r="H778" s="3"/>
      <c r="I778" s="23">
        <f t="shared" si="40"/>
        <v>118.035</v>
      </c>
      <c r="J778" s="23">
        <v>96.75</v>
      </c>
      <c r="K778" s="24">
        <f t="shared" si="41"/>
        <v>0</v>
      </c>
      <c r="L778" s="123" t="s">
        <v>1253</v>
      </c>
    </row>
    <row r="779" spans="2:12">
      <c r="B779" s="123" t="s">
        <v>1251</v>
      </c>
      <c r="C779" s="122" t="s">
        <v>1263</v>
      </c>
      <c r="D779" s="28" t="s">
        <v>2161</v>
      </c>
      <c r="E779" s="25" t="s">
        <v>1264</v>
      </c>
      <c r="H779" s="3"/>
      <c r="I779" s="23">
        <f t="shared" si="40"/>
        <v>119.86499999999999</v>
      </c>
      <c r="J779" s="23">
        <v>98.25</v>
      </c>
      <c r="K779" s="24">
        <f t="shared" si="41"/>
        <v>0</v>
      </c>
      <c r="L779" s="123" t="s">
        <v>1253</v>
      </c>
    </row>
    <row r="780" spans="2:12" ht="24">
      <c r="B780" s="123" t="s">
        <v>1251</v>
      </c>
      <c r="C780" s="122" t="s">
        <v>1711</v>
      </c>
      <c r="D780" s="28" t="s">
        <v>2162</v>
      </c>
      <c r="E780" s="25" t="s">
        <v>1412</v>
      </c>
      <c r="H780" s="3"/>
      <c r="I780" s="23">
        <f t="shared" si="40"/>
        <v>107.05500000000001</v>
      </c>
      <c r="J780" s="23">
        <v>87.75</v>
      </c>
      <c r="K780" s="24">
        <f t="shared" si="41"/>
        <v>0</v>
      </c>
      <c r="L780" s="123" t="s">
        <v>1253</v>
      </c>
    </row>
    <row r="781" spans="2:12" ht="24">
      <c r="B781" s="123" t="s">
        <v>1251</v>
      </c>
      <c r="C781" s="122" t="s">
        <v>1712</v>
      </c>
      <c r="D781" s="28" t="s">
        <v>2163</v>
      </c>
      <c r="E781" s="25" t="s">
        <v>1413</v>
      </c>
      <c r="H781" s="3"/>
      <c r="I781" s="23">
        <f t="shared" si="40"/>
        <v>140.91</v>
      </c>
      <c r="J781" s="23">
        <v>115.5</v>
      </c>
      <c r="K781" s="24">
        <f t="shared" si="41"/>
        <v>0</v>
      </c>
      <c r="L781" s="123" t="s">
        <v>1253</v>
      </c>
    </row>
    <row r="782" spans="2:12" ht="24">
      <c r="B782" s="123" t="s">
        <v>1251</v>
      </c>
      <c r="C782" s="122" t="s">
        <v>1713</v>
      </c>
      <c r="D782" s="28" t="s">
        <v>1265</v>
      </c>
      <c r="E782" s="25" t="s">
        <v>1266</v>
      </c>
      <c r="H782" s="3"/>
      <c r="I782" s="23">
        <f t="shared" si="40"/>
        <v>115.28999999999999</v>
      </c>
      <c r="J782" s="23">
        <v>94.5</v>
      </c>
      <c r="K782" s="24">
        <f t="shared" si="41"/>
        <v>0</v>
      </c>
      <c r="L782" s="123" t="s">
        <v>1253</v>
      </c>
    </row>
    <row r="783" spans="2:12">
      <c r="B783" s="123" t="s">
        <v>1251</v>
      </c>
      <c r="C783" s="122" t="s">
        <v>1267</v>
      </c>
      <c r="D783" s="28" t="s">
        <v>1268</v>
      </c>
      <c r="E783" s="25" t="s">
        <v>1269</v>
      </c>
      <c r="H783" s="3"/>
      <c r="I783" s="129">
        <f t="shared" si="40"/>
        <v>408.7</v>
      </c>
      <c r="J783" s="129">
        <v>335</v>
      </c>
      <c r="K783" s="129">
        <f t="shared" si="41"/>
        <v>0</v>
      </c>
      <c r="L783" s="123" t="s">
        <v>1253</v>
      </c>
    </row>
    <row r="784" spans="2:12">
      <c r="B784" s="123" t="s">
        <v>1270</v>
      </c>
      <c r="C784" s="122" t="s">
        <v>1271</v>
      </c>
      <c r="D784" s="28" t="s">
        <v>1272</v>
      </c>
      <c r="E784" s="25" t="s">
        <v>1273</v>
      </c>
      <c r="H784" s="3"/>
      <c r="I784" s="129">
        <f t="shared" si="40"/>
        <v>602.68000000000006</v>
      </c>
      <c r="J784" s="129">
        <v>494</v>
      </c>
      <c r="K784" s="129">
        <f t="shared" si="41"/>
        <v>0</v>
      </c>
      <c r="L784" s="123" t="s">
        <v>1253</v>
      </c>
    </row>
    <row r="785" spans="2:12">
      <c r="B785" s="123" t="s">
        <v>1274</v>
      </c>
      <c r="C785" s="122" t="s">
        <v>1275</v>
      </c>
      <c r="D785" s="28" t="s">
        <v>1279</v>
      </c>
      <c r="E785" s="25" t="s">
        <v>1280</v>
      </c>
      <c r="H785" s="3"/>
      <c r="I785" s="129">
        <f t="shared" si="40"/>
        <v>236.68</v>
      </c>
      <c r="J785" s="129">
        <v>194</v>
      </c>
      <c r="K785" s="130">
        <f t="shared" si="41"/>
        <v>0</v>
      </c>
      <c r="L785" s="123" t="s">
        <v>1292</v>
      </c>
    </row>
    <row r="786" spans="2:12">
      <c r="B786" s="123" t="s">
        <v>1274</v>
      </c>
      <c r="C786" s="122" t="s">
        <v>1276</v>
      </c>
      <c r="D786" s="28" t="s">
        <v>1279</v>
      </c>
      <c r="E786" s="25" t="s">
        <v>1281</v>
      </c>
      <c r="H786" s="3"/>
      <c r="I786" s="129">
        <f t="shared" si="40"/>
        <v>309.88</v>
      </c>
      <c r="J786" s="129">
        <v>254</v>
      </c>
      <c r="K786" s="130">
        <f t="shared" si="41"/>
        <v>0</v>
      </c>
      <c r="L786" s="123" t="s">
        <v>1292</v>
      </c>
    </row>
    <row r="787" spans="2:12">
      <c r="B787" s="123" t="s">
        <v>1274</v>
      </c>
      <c r="C787" s="122" t="s">
        <v>1277</v>
      </c>
      <c r="D787" s="28" t="s">
        <v>1279</v>
      </c>
      <c r="E787" s="25" t="s">
        <v>1282</v>
      </c>
      <c r="H787" s="3"/>
      <c r="I787" s="129">
        <f t="shared" si="40"/>
        <v>398.94</v>
      </c>
      <c r="J787" s="129">
        <v>327</v>
      </c>
      <c r="K787" s="130">
        <f t="shared" si="41"/>
        <v>0</v>
      </c>
      <c r="L787" s="123" t="s">
        <v>1292</v>
      </c>
    </row>
    <row r="788" spans="2:12">
      <c r="B788" s="123" t="s">
        <v>1274</v>
      </c>
      <c r="C788" s="122" t="s">
        <v>1278</v>
      </c>
      <c r="D788" s="28" t="s">
        <v>1279</v>
      </c>
      <c r="E788" s="25" t="s">
        <v>1287</v>
      </c>
      <c r="H788" s="3"/>
      <c r="I788" s="129">
        <f t="shared" si="40"/>
        <v>575.84</v>
      </c>
      <c r="J788" s="129">
        <v>472</v>
      </c>
      <c r="K788" s="130">
        <f t="shared" si="41"/>
        <v>0</v>
      </c>
      <c r="L788" s="123" t="s">
        <v>1292</v>
      </c>
    </row>
    <row r="789" spans="2:12">
      <c r="B789" s="123" t="s">
        <v>1274</v>
      </c>
      <c r="C789" s="122" t="s">
        <v>1283</v>
      </c>
      <c r="D789" s="28" t="s">
        <v>1279</v>
      </c>
      <c r="E789" s="25" t="s">
        <v>1288</v>
      </c>
      <c r="H789" s="3"/>
      <c r="I789" s="129">
        <f t="shared" si="40"/>
        <v>236.68</v>
      </c>
      <c r="J789" s="129">
        <v>194</v>
      </c>
      <c r="K789" s="130">
        <f t="shared" si="41"/>
        <v>0</v>
      </c>
      <c r="L789" s="123" t="s">
        <v>1292</v>
      </c>
    </row>
    <row r="790" spans="2:12">
      <c r="B790" s="123" t="s">
        <v>1274</v>
      </c>
      <c r="C790" s="122" t="s">
        <v>1284</v>
      </c>
      <c r="D790" s="28" t="s">
        <v>1279</v>
      </c>
      <c r="E790" s="25" t="s">
        <v>1289</v>
      </c>
      <c r="H790" s="3"/>
      <c r="I790" s="129">
        <f t="shared" si="40"/>
        <v>309.88</v>
      </c>
      <c r="J790" s="129">
        <v>254</v>
      </c>
      <c r="K790" s="130">
        <f t="shared" si="41"/>
        <v>0</v>
      </c>
      <c r="L790" s="123" t="s">
        <v>1292</v>
      </c>
    </row>
    <row r="791" spans="2:12">
      <c r="B791" s="123" t="s">
        <v>1274</v>
      </c>
      <c r="C791" s="122" t="s">
        <v>1285</v>
      </c>
      <c r="D791" s="28" t="s">
        <v>1279</v>
      </c>
      <c r="E791" s="25" t="s">
        <v>1290</v>
      </c>
      <c r="H791" s="3"/>
      <c r="I791" s="129">
        <f t="shared" si="40"/>
        <v>398.94</v>
      </c>
      <c r="J791" s="129">
        <v>327</v>
      </c>
      <c r="K791" s="130">
        <f t="shared" si="41"/>
        <v>0</v>
      </c>
      <c r="L791" s="123" t="s">
        <v>1292</v>
      </c>
    </row>
    <row r="792" spans="2:12">
      <c r="B792" s="123" t="s">
        <v>1274</v>
      </c>
      <c r="C792" s="122" t="s">
        <v>1286</v>
      </c>
      <c r="D792" s="28" t="s">
        <v>1279</v>
      </c>
      <c r="E792" s="25" t="s">
        <v>1291</v>
      </c>
      <c r="H792" s="3"/>
      <c r="I792" s="129">
        <f t="shared" si="40"/>
        <v>575.84</v>
      </c>
      <c r="J792" s="129">
        <v>472</v>
      </c>
      <c r="K792" s="130">
        <f t="shared" si="41"/>
        <v>0</v>
      </c>
      <c r="L792" s="123" t="s">
        <v>1292</v>
      </c>
    </row>
    <row r="793" spans="2:12">
      <c r="B793" s="123" t="s">
        <v>1274</v>
      </c>
      <c r="C793" s="122" t="s">
        <v>1293</v>
      </c>
      <c r="D793" s="28" t="s">
        <v>1297</v>
      </c>
      <c r="E793" s="25" t="s">
        <v>1299</v>
      </c>
      <c r="H793" s="3"/>
      <c r="I793" s="129">
        <f t="shared" si="40"/>
        <v>325.74</v>
      </c>
      <c r="J793" s="129">
        <v>267</v>
      </c>
      <c r="K793" s="130">
        <f t="shared" si="41"/>
        <v>0</v>
      </c>
      <c r="L793" s="123" t="s">
        <v>1292</v>
      </c>
    </row>
    <row r="794" spans="2:12">
      <c r="B794" s="123" t="s">
        <v>1274</v>
      </c>
      <c r="C794" s="122" t="s">
        <v>1294</v>
      </c>
      <c r="D794" s="28" t="s">
        <v>1297</v>
      </c>
      <c r="E794" s="25" t="s">
        <v>1300</v>
      </c>
      <c r="H794" s="3"/>
      <c r="I794" s="129">
        <f t="shared" si="40"/>
        <v>442.86</v>
      </c>
      <c r="J794" s="129">
        <v>363</v>
      </c>
      <c r="K794" s="130">
        <f t="shared" si="41"/>
        <v>0</v>
      </c>
      <c r="L794" s="123" t="s">
        <v>1292</v>
      </c>
    </row>
    <row r="795" spans="2:12">
      <c r="B795" s="123" t="s">
        <v>1274</v>
      </c>
      <c r="C795" s="122" t="s">
        <v>1295</v>
      </c>
      <c r="D795" s="28" t="s">
        <v>1297</v>
      </c>
      <c r="E795" s="25" t="s">
        <v>1301</v>
      </c>
      <c r="H795" s="3"/>
      <c r="I795" s="129">
        <f t="shared" si="40"/>
        <v>531.91999999999996</v>
      </c>
      <c r="J795" s="129">
        <v>436</v>
      </c>
      <c r="K795" s="130">
        <f t="shared" si="41"/>
        <v>0</v>
      </c>
      <c r="L795" s="123" t="s">
        <v>1292</v>
      </c>
    </row>
    <row r="796" spans="2:12">
      <c r="B796" s="123" t="s">
        <v>1274</v>
      </c>
      <c r="C796" s="122" t="s">
        <v>1737</v>
      </c>
      <c r="D796" s="28" t="s">
        <v>1297</v>
      </c>
      <c r="E796" s="25" t="s">
        <v>1302</v>
      </c>
      <c r="H796" s="3"/>
      <c r="I796" s="129">
        <f t="shared" si="40"/>
        <v>885.72</v>
      </c>
      <c r="J796" s="129">
        <v>726</v>
      </c>
      <c r="K796" s="130">
        <f t="shared" si="41"/>
        <v>0</v>
      </c>
      <c r="L796" s="123" t="s">
        <v>1292</v>
      </c>
    </row>
    <row r="797" spans="2:12">
      <c r="B797" s="123" t="s">
        <v>1274</v>
      </c>
      <c r="C797" s="122" t="s">
        <v>1296</v>
      </c>
      <c r="D797" s="28" t="s">
        <v>1298</v>
      </c>
      <c r="E797" s="25" t="s">
        <v>1303</v>
      </c>
      <c r="H797" s="3"/>
      <c r="I797" s="129">
        <f t="shared" si="40"/>
        <v>325.74</v>
      </c>
      <c r="J797" s="129">
        <v>267</v>
      </c>
      <c r="K797" s="130">
        <f t="shared" si="41"/>
        <v>0</v>
      </c>
      <c r="L797" s="123" t="s">
        <v>1292</v>
      </c>
    </row>
    <row r="798" spans="2:12">
      <c r="B798" s="123" t="s">
        <v>1274</v>
      </c>
      <c r="C798" s="122" t="s">
        <v>1714</v>
      </c>
      <c r="D798" s="28" t="s">
        <v>1304</v>
      </c>
      <c r="E798" s="25" t="s">
        <v>1305</v>
      </c>
      <c r="H798" s="3"/>
      <c r="I798" s="23">
        <f t="shared" si="40"/>
        <v>175.68</v>
      </c>
      <c r="J798" s="23">
        <v>144</v>
      </c>
      <c r="K798" s="24">
        <f t="shared" si="41"/>
        <v>0</v>
      </c>
      <c r="L798" s="123" t="s">
        <v>1292</v>
      </c>
    </row>
    <row r="799" spans="2:12">
      <c r="B799" s="123" t="s">
        <v>1274</v>
      </c>
      <c r="C799" s="122" t="s">
        <v>1715</v>
      </c>
      <c r="D799" s="28" t="s">
        <v>1304</v>
      </c>
      <c r="E799" s="25" t="s">
        <v>1306</v>
      </c>
      <c r="H799" s="3"/>
      <c r="I799" s="23">
        <f t="shared" si="40"/>
        <v>219.6</v>
      </c>
      <c r="J799" s="23">
        <v>180</v>
      </c>
      <c r="K799" s="24">
        <f t="shared" si="41"/>
        <v>0</v>
      </c>
      <c r="L799" s="123" t="s">
        <v>1292</v>
      </c>
    </row>
    <row r="800" spans="2:12">
      <c r="B800" s="123" t="s">
        <v>1274</v>
      </c>
      <c r="C800" s="122" t="s">
        <v>1716</v>
      </c>
      <c r="D800" s="28" t="s">
        <v>1304</v>
      </c>
      <c r="E800" s="25" t="s">
        <v>1307</v>
      </c>
      <c r="H800" s="3"/>
      <c r="I800" s="23">
        <f t="shared" si="40"/>
        <v>292.8</v>
      </c>
      <c r="J800" s="23">
        <v>240</v>
      </c>
      <c r="K800" s="24">
        <f t="shared" si="41"/>
        <v>0</v>
      </c>
      <c r="L800" s="123" t="s">
        <v>1292</v>
      </c>
    </row>
    <row r="801" spans="2:12" ht="24">
      <c r="B801" s="123" t="s">
        <v>1274</v>
      </c>
      <c r="C801" s="122" t="s">
        <v>1717</v>
      </c>
      <c r="D801" s="28" t="s">
        <v>1308</v>
      </c>
      <c r="E801" s="25" t="s">
        <v>1309</v>
      </c>
      <c r="H801" s="3"/>
      <c r="I801" s="23">
        <f t="shared" si="40"/>
        <v>311.10000000000002</v>
      </c>
      <c r="J801" s="23">
        <v>255</v>
      </c>
      <c r="K801" s="24">
        <f t="shared" si="41"/>
        <v>0</v>
      </c>
      <c r="L801" s="123" t="s">
        <v>1292</v>
      </c>
    </row>
    <row r="802" spans="2:12" ht="24">
      <c r="B802" s="123" t="s">
        <v>1274</v>
      </c>
      <c r="C802" s="122" t="s">
        <v>1718</v>
      </c>
      <c r="D802" s="28" t="s">
        <v>1308</v>
      </c>
      <c r="E802" s="25" t="s">
        <v>1310</v>
      </c>
      <c r="H802" s="3"/>
      <c r="I802" s="23">
        <f t="shared" si="40"/>
        <v>391.62</v>
      </c>
      <c r="J802" s="23">
        <v>321</v>
      </c>
      <c r="K802" s="24">
        <f t="shared" si="41"/>
        <v>0</v>
      </c>
      <c r="L802" s="123" t="s">
        <v>1292</v>
      </c>
    </row>
    <row r="803" spans="2:12" ht="24">
      <c r="B803" s="123" t="s">
        <v>1274</v>
      </c>
      <c r="C803" s="122" t="s">
        <v>1719</v>
      </c>
      <c r="D803" s="28" t="s">
        <v>1308</v>
      </c>
      <c r="E803" s="25" t="s">
        <v>1311</v>
      </c>
      <c r="H803" s="3"/>
      <c r="I803" s="23">
        <f t="shared" si="40"/>
        <v>519.72</v>
      </c>
      <c r="J803" s="23">
        <v>426</v>
      </c>
      <c r="K803" s="24">
        <f t="shared" si="41"/>
        <v>0</v>
      </c>
      <c r="L803" s="123" t="s">
        <v>1292</v>
      </c>
    </row>
    <row r="804" spans="2:12" ht="24">
      <c r="B804" s="123" t="s">
        <v>1274</v>
      </c>
      <c r="C804" s="122" t="s">
        <v>1720</v>
      </c>
      <c r="D804" s="28" t="s">
        <v>1312</v>
      </c>
      <c r="E804" s="25" t="s">
        <v>1313</v>
      </c>
      <c r="H804" s="3"/>
      <c r="I804" s="23">
        <f t="shared" si="40"/>
        <v>175.68</v>
      </c>
      <c r="J804" s="23">
        <v>144</v>
      </c>
      <c r="K804" s="24">
        <f t="shared" si="41"/>
        <v>0</v>
      </c>
      <c r="L804" s="123" t="s">
        <v>1292</v>
      </c>
    </row>
    <row r="805" spans="2:12">
      <c r="B805" s="123" t="s">
        <v>1274</v>
      </c>
      <c r="C805" s="122" t="s">
        <v>1721</v>
      </c>
      <c r="D805" s="28" t="s">
        <v>1312</v>
      </c>
      <c r="E805" s="25" t="s">
        <v>1306</v>
      </c>
      <c r="H805" s="3"/>
      <c r="I805" s="23">
        <f t="shared" si="40"/>
        <v>219.6</v>
      </c>
      <c r="J805" s="23">
        <v>180</v>
      </c>
      <c r="K805" s="24">
        <f t="shared" si="41"/>
        <v>0</v>
      </c>
      <c r="L805" s="123" t="s">
        <v>1292</v>
      </c>
    </row>
    <row r="806" spans="2:12">
      <c r="B806" s="123" t="s">
        <v>1274</v>
      </c>
      <c r="C806" s="122" t="s">
        <v>1722</v>
      </c>
      <c r="D806" s="28" t="s">
        <v>1312</v>
      </c>
      <c r="E806" s="25" t="s">
        <v>1307</v>
      </c>
      <c r="H806" s="3"/>
      <c r="I806" s="23">
        <f t="shared" si="40"/>
        <v>292.8</v>
      </c>
      <c r="J806" s="23">
        <v>240</v>
      </c>
      <c r="K806" s="24">
        <f t="shared" si="41"/>
        <v>0</v>
      </c>
      <c r="L806" s="123" t="s">
        <v>1292</v>
      </c>
    </row>
    <row r="807" spans="2:12">
      <c r="B807" s="123" t="s">
        <v>1274</v>
      </c>
      <c r="C807" s="122" t="s">
        <v>1314</v>
      </c>
      <c r="D807" s="28" t="s">
        <v>1847</v>
      </c>
      <c r="E807" s="25" t="s">
        <v>1315</v>
      </c>
      <c r="H807" s="3"/>
      <c r="I807" s="129">
        <f t="shared" si="40"/>
        <v>559.98</v>
      </c>
      <c r="J807" s="129">
        <v>459</v>
      </c>
      <c r="K807" s="130">
        <f t="shared" si="41"/>
        <v>0</v>
      </c>
      <c r="L807" s="123" t="s">
        <v>1292</v>
      </c>
    </row>
    <row r="808" spans="2:12">
      <c r="B808" s="123" t="s">
        <v>1274</v>
      </c>
      <c r="C808" s="122" t="s">
        <v>1316</v>
      </c>
      <c r="D808" s="28" t="s">
        <v>1847</v>
      </c>
      <c r="E808" s="25" t="s">
        <v>1317</v>
      </c>
      <c r="H808" s="3"/>
      <c r="I808" s="129">
        <f t="shared" si="40"/>
        <v>929.64</v>
      </c>
      <c r="J808" s="129">
        <v>762</v>
      </c>
      <c r="K808" s="130">
        <f t="shared" si="41"/>
        <v>0</v>
      </c>
      <c r="L808" s="123" t="s">
        <v>1292</v>
      </c>
    </row>
    <row r="809" spans="2:12">
      <c r="B809" s="123" t="s">
        <v>1274</v>
      </c>
      <c r="C809" s="122" t="s">
        <v>1318</v>
      </c>
      <c r="D809" s="28" t="s">
        <v>1848</v>
      </c>
      <c r="E809" s="25" t="s">
        <v>1315</v>
      </c>
      <c r="H809" s="3"/>
      <c r="I809" s="129">
        <f t="shared" si="40"/>
        <v>559.98</v>
      </c>
      <c r="J809" s="129">
        <v>459</v>
      </c>
      <c r="K809" s="130">
        <f t="shared" si="41"/>
        <v>0</v>
      </c>
      <c r="L809" s="123" t="s">
        <v>1292</v>
      </c>
    </row>
    <row r="810" spans="2:12">
      <c r="B810" s="123" t="s">
        <v>1274</v>
      </c>
      <c r="C810" s="122" t="s">
        <v>1319</v>
      </c>
      <c r="D810" s="28" t="s">
        <v>1848</v>
      </c>
      <c r="E810" s="25" t="s">
        <v>1317</v>
      </c>
      <c r="H810" s="3"/>
      <c r="I810" s="129">
        <f t="shared" si="40"/>
        <v>929.64</v>
      </c>
      <c r="J810" s="129">
        <v>762</v>
      </c>
      <c r="K810" s="130">
        <f t="shared" si="41"/>
        <v>0</v>
      </c>
      <c r="L810" s="123" t="s">
        <v>1292</v>
      </c>
    </row>
    <row r="811" spans="2:12">
      <c r="B811" s="123" t="s">
        <v>1274</v>
      </c>
      <c r="C811" s="122" t="s">
        <v>1320</v>
      </c>
      <c r="D811" s="28" t="s">
        <v>1849</v>
      </c>
      <c r="E811" s="25" t="s">
        <v>1321</v>
      </c>
      <c r="H811" s="3"/>
      <c r="I811" s="129">
        <f t="shared" si="40"/>
        <v>124.44</v>
      </c>
      <c r="J811" s="129">
        <v>102</v>
      </c>
      <c r="K811" s="130">
        <f t="shared" si="41"/>
        <v>0</v>
      </c>
      <c r="L811" s="123" t="s">
        <v>1292</v>
      </c>
    </row>
    <row r="812" spans="2:12">
      <c r="B812" s="123" t="s">
        <v>11</v>
      </c>
      <c r="C812" s="122" t="s">
        <v>1322</v>
      </c>
      <c r="D812" s="28" t="s">
        <v>1323</v>
      </c>
      <c r="E812" s="25" t="s">
        <v>1327</v>
      </c>
      <c r="H812" s="3"/>
      <c r="I812" s="129">
        <f t="shared" si="40"/>
        <v>165.92000000000002</v>
      </c>
      <c r="J812" s="129">
        <v>136</v>
      </c>
      <c r="K812" s="129">
        <f t="shared" si="41"/>
        <v>0</v>
      </c>
      <c r="L812" s="123" t="s">
        <v>1324</v>
      </c>
    </row>
    <row r="813" spans="2:12">
      <c r="B813" s="123" t="s">
        <v>11</v>
      </c>
      <c r="C813" s="122" t="s">
        <v>1325</v>
      </c>
      <c r="D813" s="28" t="s">
        <v>1326</v>
      </c>
      <c r="E813" s="25" t="s">
        <v>1328</v>
      </c>
      <c r="H813" s="3"/>
      <c r="I813" s="129">
        <f t="shared" si="40"/>
        <v>222.04</v>
      </c>
      <c r="J813" s="129">
        <v>182</v>
      </c>
      <c r="K813" s="129">
        <f t="shared" si="41"/>
        <v>0</v>
      </c>
      <c r="L813" s="123" t="s">
        <v>1324</v>
      </c>
    </row>
    <row r="814" spans="2:12">
      <c r="B814" s="123" t="s">
        <v>11</v>
      </c>
      <c r="C814" s="122" t="s">
        <v>1329</v>
      </c>
      <c r="D814" s="28" t="s">
        <v>1330</v>
      </c>
      <c r="E814" s="25" t="s">
        <v>1331</v>
      </c>
      <c r="H814" s="3"/>
      <c r="I814" s="129">
        <f t="shared" si="40"/>
        <v>286.7</v>
      </c>
      <c r="J814" s="129">
        <v>235</v>
      </c>
      <c r="K814" s="129">
        <f t="shared" si="41"/>
        <v>0</v>
      </c>
      <c r="L814" s="123" t="s">
        <v>1324</v>
      </c>
    </row>
    <row r="815" spans="2:12">
      <c r="B815" s="123" t="s">
        <v>11</v>
      </c>
      <c r="C815" s="122" t="s">
        <v>1332</v>
      </c>
      <c r="D815" s="28" t="s">
        <v>1334</v>
      </c>
      <c r="E815" s="25" t="s">
        <v>1333</v>
      </c>
      <c r="H815" s="3"/>
      <c r="I815" s="129">
        <f t="shared" si="40"/>
        <v>180.56</v>
      </c>
      <c r="J815" s="129">
        <v>148</v>
      </c>
      <c r="K815" s="129">
        <f t="shared" si="41"/>
        <v>0</v>
      </c>
      <c r="L815" s="123" t="s">
        <v>1324</v>
      </c>
    </row>
    <row r="816" spans="2:12">
      <c r="B816" s="123" t="s">
        <v>11</v>
      </c>
      <c r="C816" s="122" t="s">
        <v>1335</v>
      </c>
      <c r="D816" s="28" t="s">
        <v>1336</v>
      </c>
      <c r="E816" s="25" t="s">
        <v>1337</v>
      </c>
      <c r="H816" s="3"/>
      <c r="I816" s="129">
        <f t="shared" si="40"/>
        <v>250.1</v>
      </c>
      <c r="J816" s="129">
        <v>205</v>
      </c>
      <c r="K816" s="129">
        <f t="shared" si="41"/>
        <v>0</v>
      </c>
      <c r="L816" s="123" t="s">
        <v>1324</v>
      </c>
    </row>
    <row r="817" spans="2:12">
      <c r="B817" s="123" t="s">
        <v>1340</v>
      </c>
      <c r="C817" s="122" t="s">
        <v>1338</v>
      </c>
      <c r="D817" s="28" t="s">
        <v>1850</v>
      </c>
      <c r="E817" s="25" t="s">
        <v>1743</v>
      </c>
      <c r="H817" s="3"/>
      <c r="I817" s="129">
        <f t="shared" si="40"/>
        <v>47.58</v>
      </c>
      <c r="J817" s="129">
        <v>39</v>
      </c>
      <c r="K817" s="129">
        <f t="shared" si="41"/>
        <v>0</v>
      </c>
      <c r="L817" s="123" t="s">
        <v>1324</v>
      </c>
    </row>
    <row r="818" spans="2:12">
      <c r="B818" s="123" t="s">
        <v>1340</v>
      </c>
      <c r="C818" s="122" t="s">
        <v>1742</v>
      </c>
      <c r="D818" s="28" t="s">
        <v>1850</v>
      </c>
      <c r="E818" s="25" t="s">
        <v>1339</v>
      </c>
      <c r="H818" s="3"/>
      <c r="I818" s="129">
        <f t="shared" si="40"/>
        <v>30.5</v>
      </c>
      <c r="J818" s="129">
        <v>25</v>
      </c>
      <c r="K818" s="129">
        <f t="shared" si="41"/>
        <v>0</v>
      </c>
      <c r="L818" s="123" t="s">
        <v>1324</v>
      </c>
    </row>
    <row r="819" spans="2:12">
      <c r="B819" s="123" t="s">
        <v>1341</v>
      </c>
      <c r="C819" s="122" t="s">
        <v>1723</v>
      </c>
      <c r="D819" s="28" t="s">
        <v>1342</v>
      </c>
      <c r="E819" s="25" t="s">
        <v>1345</v>
      </c>
      <c r="H819" s="3"/>
      <c r="I819" s="23">
        <f t="shared" si="40"/>
        <v>48.494999999999997</v>
      </c>
      <c r="J819" s="23">
        <v>39.75</v>
      </c>
      <c r="K819" s="24">
        <f t="shared" si="41"/>
        <v>0</v>
      </c>
      <c r="L819" s="123" t="s">
        <v>1324</v>
      </c>
    </row>
    <row r="820" spans="2:12">
      <c r="B820" s="123" t="s">
        <v>1341</v>
      </c>
      <c r="C820" s="122" t="s">
        <v>1724</v>
      </c>
      <c r="D820" s="28" t="s">
        <v>1343</v>
      </c>
      <c r="E820" s="25" t="s">
        <v>1344</v>
      </c>
      <c r="H820" s="3"/>
      <c r="I820" s="23">
        <f t="shared" si="40"/>
        <v>32.94</v>
      </c>
      <c r="J820" s="23">
        <v>27</v>
      </c>
      <c r="K820" s="24">
        <f t="shared" si="41"/>
        <v>0</v>
      </c>
      <c r="L820" s="123" t="s">
        <v>1324</v>
      </c>
    </row>
    <row r="821" spans="2:12">
      <c r="B821" s="123" t="s">
        <v>1341</v>
      </c>
      <c r="C821" s="122" t="s">
        <v>1346</v>
      </c>
      <c r="D821" s="28" t="s">
        <v>1851</v>
      </c>
      <c r="E821" s="25" t="s">
        <v>1347</v>
      </c>
      <c r="H821" s="3"/>
      <c r="I821" s="23">
        <f t="shared" si="40"/>
        <v>74.712800000000001</v>
      </c>
      <c r="J821" s="23">
        <v>61.24</v>
      </c>
      <c r="K821" s="24">
        <f t="shared" si="41"/>
        <v>0</v>
      </c>
      <c r="L821" s="123" t="s">
        <v>1324</v>
      </c>
    </row>
    <row r="822" spans="2:12">
      <c r="B822" s="123" t="s">
        <v>1348</v>
      </c>
      <c r="C822" s="122" t="s">
        <v>1349</v>
      </c>
      <c r="D822" s="28" t="s">
        <v>1350</v>
      </c>
      <c r="E822" s="25" t="s">
        <v>1351</v>
      </c>
      <c r="H822" s="3"/>
      <c r="I822" s="129">
        <f t="shared" si="40"/>
        <v>295.24</v>
      </c>
      <c r="J822" s="129">
        <v>242</v>
      </c>
      <c r="K822" s="130">
        <f t="shared" si="41"/>
        <v>0</v>
      </c>
      <c r="L822" s="123" t="s">
        <v>1324</v>
      </c>
    </row>
    <row r="823" spans="2:12">
      <c r="B823" s="123" t="s">
        <v>1348</v>
      </c>
      <c r="C823" s="122" t="s">
        <v>1352</v>
      </c>
      <c r="D823" s="28" t="s">
        <v>1350</v>
      </c>
      <c r="E823" s="25" t="s">
        <v>1353</v>
      </c>
      <c r="H823" s="3"/>
      <c r="I823" s="129">
        <f t="shared" si="40"/>
        <v>236.68</v>
      </c>
      <c r="J823" s="129">
        <v>194</v>
      </c>
      <c r="K823" s="130">
        <f t="shared" si="41"/>
        <v>0</v>
      </c>
      <c r="L823" s="123" t="s">
        <v>1324</v>
      </c>
    </row>
    <row r="824" spans="2:12">
      <c r="B824" s="123" t="s">
        <v>1354</v>
      </c>
      <c r="C824" s="122" t="s">
        <v>1355</v>
      </c>
      <c r="D824" s="28" t="s">
        <v>1356</v>
      </c>
      <c r="E824" s="25" t="s">
        <v>1357</v>
      </c>
      <c r="H824" s="3"/>
      <c r="I824" s="129">
        <f>J824*22%+J824</f>
        <v>13.2004</v>
      </c>
      <c r="J824" s="129">
        <v>10.82</v>
      </c>
      <c r="K824" s="129">
        <f>H824*I824</f>
        <v>0</v>
      </c>
      <c r="L824" s="123" t="s">
        <v>1324</v>
      </c>
    </row>
    <row r="825" spans="2:12" ht="24">
      <c r="B825" s="123" t="s">
        <v>1374</v>
      </c>
      <c r="C825" s="122" t="s">
        <v>1725</v>
      </c>
      <c r="D825" s="28" t="s">
        <v>1359</v>
      </c>
      <c r="E825" s="25" t="s">
        <v>1358</v>
      </c>
      <c r="H825" s="3"/>
      <c r="I825" s="23">
        <f t="shared" ref="I825:I839" si="42">J825*22%+J825</f>
        <v>202.215</v>
      </c>
      <c r="J825" s="23">
        <v>165.75</v>
      </c>
      <c r="K825" s="24">
        <f t="shared" ref="K825:K839" si="43">H825*I825</f>
        <v>0</v>
      </c>
      <c r="L825" s="123" t="s">
        <v>1381</v>
      </c>
    </row>
    <row r="826" spans="2:12" ht="24">
      <c r="B826" s="123" t="s">
        <v>1374</v>
      </c>
      <c r="C826" s="122" t="s">
        <v>1726</v>
      </c>
      <c r="D826" s="28" t="s">
        <v>1360</v>
      </c>
      <c r="E826" s="25" t="s">
        <v>1361</v>
      </c>
      <c r="H826" s="3"/>
      <c r="I826" s="23">
        <f t="shared" si="42"/>
        <v>118.95</v>
      </c>
      <c r="J826" s="23">
        <v>97.5</v>
      </c>
      <c r="K826" s="24">
        <f t="shared" si="43"/>
        <v>0</v>
      </c>
      <c r="L826" s="123" t="s">
        <v>1381</v>
      </c>
    </row>
    <row r="827" spans="2:12" ht="24">
      <c r="B827" s="123" t="s">
        <v>1374</v>
      </c>
      <c r="C827" s="122" t="s">
        <v>1727</v>
      </c>
      <c r="D827" s="28" t="s">
        <v>1360</v>
      </c>
      <c r="E827" s="25" t="s">
        <v>1362</v>
      </c>
      <c r="H827" s="3"/>
      <c r="I827" s="23">
        <f t="shared" si="42"/>
        <v>219.6</v>
      </c>
      <c r="J827" s="23">
        <v>180</v>
      </c>
      <c r="K827" s="24">
        <f t="shared" si="43"/>
        <v>0</v>
      </c>
      <c r="L827" s="123" t="s">
        <v>1381</v>
      </c>
    </row>
    <row r="828" spans="2:12" ht="24">
      <c r="B828" s="123" t="s">
        <v>1374</v>
      </c>
      <c r="C828" s="122" t="s">
        <v>1728</v>
      </c>
      <c r="D828" s="28" t="s">
        <v>1363</v>
      </c>
      <c r="E828" s="25" t="s">
        <v>1364</v>
      </c>
      <c r="H828" s="3"/>
      <c r="I828" s="23">
        <f t="shared" si="42"/>
        <v>107.97</v>
      </c>
      <c r="J828" s="23">
        <v>88.5</v>
      </c>
      <c r="K828" s="24">
        <f t="shared" si="43"/>
        <v>0</v>
      </c>
      <c r="L828" s="123" t="s">
        <v>1381</v>
      </c>
    </row>
    <row r="829" spans="2:12" ht="24">
      <c r="B829" s="123" t="s">
        <v>1374</v>
      </c>
      <c r="C829" s="122" t="s">
        <v>1729</v>
      </c>
      <c r="D829" s="28" t="s">
        <v>1365</v>
      </c>
      <c r="E829" s="25" t="s">
        <v>1366</v>
      </c>
      <c r="H829" s="3"/>
      <c r="I829" s="23">
        <f t="shared" si="42"/>
        <v>172.935</v>
      </c>
      <c r="J829" s="23">
        <v>141.75</v>
      </c>
      <c r="K829" s="24">
        <f t="shared" si="43"/>
        <v>0</v>
      </c>
      <c r="L829" s="123" t="s">
        <v>1381</v>
      </c>
    </row>
    <row r="830" spans="2:12" ht="24">
      <c r="B830" s="123" t="s">
        <v>1374</v>
      </c>
      <c r="C830" s="122" t="s">
        <v>1730</v>
      </c>
      <c r="D830" s="28" t="s">
        <v>1367</v>
      </c>
      <c r="E830" s="25" t="s">
        <v>1368</v>
      </c>
      <c r="H830" s="3"/>
      <c r="I830" s="23">
        <f t="shared" si="42"/>
        <v>177.51</v>
      </c>
      <c r="J830" s="23">
        <v>145.5</v>
      </c>
      <c r="K830" s="24">
        <f t="shared" si="43"/>
        <v>0</v>
      </c>
      <c r="L830" s="123" t="s">
        <v>1381</v>
      </c>
    </row>
    <row r="831" spans="2:12" ht="24">
      <c r="B831" s="123" t="s">
        <v>1374</v>
      </c>
      <c r="C831" s="122" t="s">
        <v>1731</v>
      </c>
      <c r="D831" s="28" t="s">
        <v>1367</v>
      </c>
      <c r="E831" s="25" t="s">
        <v>1369</v>
      </c>
      <c r="H831" s="3"/>
      <c r="I831" s="23">
        <f t="shared" si="42"/>
        <v>193.98</v>
      </c>
      <c r="J831" s="23">
        <v>159</v>
      </c>
      <c r="K831" s="24">
        <f t="shared" si="43"/>
        <v>0</v>
      </c>
      <c r="L831" s="123" t="s">
        <v>1381</v>
      </c>
    </row>
    <row r="832" spans="2:12" ht="24.75" customHeight="1">
      <c r="B832" s="123" t="s">
        <v>1374</v>
      </c>
      <c r="C832" s="122" t="s">
        <v>1732</v>
      </c>
      <c r="D832" s="28" t="s">
        <v>1370</v>
      </c>
      <c r="E832" s="25" t="s">
        <v>1371</v>
      </c>
      <c r="H832" s="3"/>
      <c r="I832" s="23">
        <f t="shared" si="42"/>
        <v>164.7</v>
      </c>
      <c r="J832" s="23">
        <v>135</v>
      </c>
      <c r="K832" s="24">
        <f t="shared" si="43"/>
        <v>0</v>
      </c>
      <c r="L832" s="123" t="s">
        <v>1381</v>
      </c>
    </row>
    <row r="833" spans="2:12" ht="24.75" customHeight="1">
      <c r="B833" s="123" t="s">
        <v>1374</v>
      </c>
      <c r="C833" s="122" t="s">
        <v>1733</v>
      </c>
      <c r="D833" s="28" t="s">
        <v>1372</v>
      </c>
      <c r="E833" s="25" t="s">
        <v>1373</v>
      </c>
      <c r="H833" s="3"/>
      <c r="I833" s="23">
        <f t="shared" si="42"/>
        <v>257.11500000000001</v>
      </c>
      <c r="J833" s="23">
        <v>210.75</v>
      </c>
      <c r="K833" s="24">
        <f t="shared" si="43"/>
        <v>0</v>
      </c>
      <c r="L833" s="123" t="s">
        <v>1381</v>
      </c>
    </row>
    <row r="834" spans="2:12" ht="24">
      <c r="B834" s="123" t="s">
        <v>1374</v>
      </c>
      <c r="C834" s="122" t="s">
        <v>1734</v>
      </c>
      <c r="D834" s="28" t="s">
        <v>1375</v>
      </c>
      <c r="E834" s="25" t="s">
        <v>1376</v>
      </c>
      <c r="H834" s="3"/>
      <c r="I834" s="23">
        <f t="shared" si="42"/>
        <v>84.18</v>
      </c>
      <c r="J834" s="23">
        <v>69</v>
      </c>
      <c r="K834" s="24">
        <f t="shared" si="43"/>
        <v>0</v>
      </c>
      <c r="L834" s="123" t="s">
        <v>1381</v>
      </c>
    </row>
    <row r="835" spans="2:12">
      <c r="B835" s="123" t="s">
        <v>1914</v>
      </c>
      <c r="C835" s="122" t="s">
        <v>1488</v>
      </c>
      <c r="D835" s="28" t="s">
        <v>419</v>
      </c>
      <c r="E835" s="25" t="s">
        <v>421</v>
      </c>
      <c r="F835" s="12" t="s">
        <v>1488</v>
      </c>
      <c r="G835" s="10" t="s">
        <v>419</v>
      </c>
      <c r="H835" s="3"/>
      <c r="I835" s="23">
        <f>J835*22%+J835</f>
        <v>90.585000000000008</v>
      </c>
      <c r="J835" s="23">
        <v>74.25</v>
      </c>
      <c r="K835" s="24">
        <f t="shared" ref="K835" si="44">H835*I835</f>
        <v>0</v>
      </c>
      <c r="L835" s="123" t="s">
        <v>1381</v>
      </c>
    </row>
    <row r="836" spans="2:12">
      <c r="B836" s="123" t="s">
        <v>1377</v>
      </c>
      <c r="C836" s="122" t="s">
        <v>1378</v>
      </c>
      <c r="D836" s="28" t="s">
        <v>1379</v>
      </c>
      <c r="E836" s="25" t="s">
        <v>1380</v>
      </c>
      <c r="H836" s="3"/>
      <c r="I836" s="129">
        <f>J836*22%+J836</f>
        <v>402.58780000000002</v>
      </c>
      <c r="J836" s="129">
        <v>329.99</v>
      </c>
      <c r="K836" s="129">
        <f>H836*I836</f>
        <v>0</v>
      </c>
      <c r="L836" s="123" t="s">
        <v>1381</v>
      </c>
    </row>
    <row r="837" spans="2:12">
      <c r="B837" s="123" t="s">
        <v>1382</v>
      </c>
      <c r="C837" s="122" t="s">
        <v>1383</v>
      </c>
      <c r="D837" s="28" t="s">
        <v>1384</v>
      </c>
      <c r="E837" s="25" t="s">
        <v>1385</v>
      </c>
      <c r="H837" s="3"/>
      <c r="I837" s="23">
        <f t="shared" si="42"/>
        <v>2799.9</v>
      </c>
      <c r="J837" s="23">
        <v>2295</v>
      </c>
      <c r="K837" s="24">
        <f t="shared" si="43"/>
        <v>0</v>
      </c>
      <c r="L837" s="123" t="s">
        <v>1381</v>
      </c>
    </row>
    <row r="838" spans="2:12">
      <c r="B838" s="123" t="s">
        <v>1374</v>
      </c>
      <c r="C838" s="122" t="s">
        <v>1386</v>
      </c>
      <c r="D838" s="28" t="s">
        <v>1387</v>
      </c>
      <c r="E838" s="25" t="s">
        <v>1388</v>
      </c>
      <c r="H838" s="3"/>
      <c r="I838" s="129">
        <f t="shared" si="42"/>
        <v>1263.0293999999999</v>
      </c>
      <c r="J838" s="129">
        <v>1035.27</v>
      </c>
      <c r="K838" s="129">
        <f t="shared" si="43"/>
        <v>0</v>
      </c>
      <c r="L838" s="123" t="s">
        <v>1381</v>
      </c>
    </row>
    <row r="839" spans="2:12" ht="24">
      <c r="B839" s="123" t="s">
        <v>1374</v>
      </c>
      <c r="C839" s="122" t="s">
        <v>1389</v>
      </c>
      <c r="D839" s="28" t="s">
        <v>1390</v>
      </c>
      <c r="E839" s="25" t="s">
        <v>1391</v>
      </c>
      <c r="H839" s="3"/>
      <c r="I839" s="129">
        <f t="shared" si="42"/>
        <v>1341.9756</v>
      </c>
      <c r="J839" s="129">
        <v>1099.98</v>
      </c>
      <c r="K839" s="129">
        <f t="shared" si="43"/>
        <v>0</v>
      </c>
      <c r="L839" s="123" t="s">
        <v>1381</v>
      </c>
    </row>
  </sheetData>
  <sheetProtection algorithmName="SHA-512" hashValue="6sTtRlUAJdHoQhO04ajvLutOIDN3HBc2NoEgFGLw4H90F54tc71Dvzyza0nKFi9d8JNqj2J0LSC5DB0z8DFghA==" saltValue="raOgoIf2kR1xdsx3S4b+Lg==" spinCount="100000" sheet="1" sort="0" autoFilter="0"/>
  <autoFilter ref="B7:L839" xr:uid="{00000000-0009-0000-0000-000000000000}"/>
  <mergeCells count="51">
    <mergeCell ref="B371:B373"/>
    <mergeCell ref="B361:B366"/>
    <mergeCell ref="K361:K366"/>
    <mergeCell ref="B367:B370"/>
    <mergeCell ref="I367:J370"/>
    <mergeCell ref="H367:H370"/>
    <mergeCell ref="J361:J366"/>
    <mergeCell ref="I361:I366"/>
    <mergeCell ref="H361:H366"/>
    <mergeCell ref="H337:H353"/>
    <mergeCell ref="K337:K353"/>
    <mergeCell ref="I354:I360"/>
    <mergeCell ref="J354:J360"/>
    <mergeCell ref="B296:B300"/>
    <mergeCell ref="B354:B360"/>
    <mergeCell ref="B325:B336"/>
    <mergeCell ref="B301:B305"/>
    <mergeCell ref="B306:B311"/>
    <mergeCell ref="H354:H360"/>
    <mergeCell ref="B337:B353"/>
    <mergeCell ref="I337:I353"/>
    <mergeCell ref="J337:J353"/>
    <mergeCell ref="K292:K295"/>
    <mergeCell ref="K296:K300"/>
    <mergeCell ref="K301:K305"/>
    <mergeCell ref="J301:J305"/>
    <mergeCell ref="H306:H311"/>
    <mergeCell ref="H301:H305"/>
    <mergeCell ref="B292:B295"/>
    <mergeCell ref="I312:I324"/>
    <mergeCell ref="J312:J324"/>
    <mergeCell ref="I325:I336"/>
    <mergeCell ref="J325:J336"/>
    <mergeCell ref="H325:H336"/>
    <mergeCell ref="B312:B324"/>
    <mergeCell ref="H274:H276"/>
    <mergeCell ref="K367:K370"/>
    <mergeCell ref="K354:K360"/>
    <mergeCell ref="K325:K336"/>
    <mergeCell ref="K312:K324"/>
    <mergeCell ref="H296:H300"/>
    <mergeCell ref="H312:H324"/>
    <mergeCell ref="J306:J311"/>
    <mergeCell ref="I301:I305"/>
    <mergeCell ref="I306:I311"/>
    <mergeCell ref="K306:K311"/>
    <mergeCell ref="H292:H295"/>
    <mergeCell ref="I292:I295"/>
    <mergeCell ref="I296:I300"/>
    <mergeCell ref="J296:J300"/>
    <mergeCell ref="J292:J295"/>
  </mergeCells>
  <phoneticPr fontId="26" type="noConversion"/>
  <conditionalFormatting sqref="C8:C211">
    <cfRule type="duplicateValues" dxfId="1" priority="6"/>
  </conditionalFormatting>
  <conditionalFormatting sqref="C212:C213">
    <cfRule type="duplicateValues" dxfId="0" priority="1"/>
  </conditionalFormatting>
  <dataValidations count="1">
    <dataValidation type="whole" operator="greaterThanOrEqual" allowBlank="1" showInputMessage="1" showErrorMessage="1" errorTitle="Solo numeri consentiti" error="Inserisci in questa cella la quantità desiderata" sqref="H296 H301 H248:H249 H278:H283 H292 H316:H317 H251:H261 H263:H271 H8:H246" xr:uid="{00000000-0002-0000-0000-000000000000}">
      <formula1>0</formula1>
    </dataValidation>
  </dataValidations>
  <hyperlinks>
    <hyperlink ref="L16" r:id="rId1" display="https://shop.lalucerna.it/54-14318" xr:uid="{00000000-0004-0000-0000-000000000000}"/>
    <hyperlink ref="L17" r:id="rId2" display="https://shop.lalucerna.it/54-14319" xr:uid="{00000000-0004-0000-0000-000001000000}"/>
    <hyperlink ref="L18" r:id="rId3" display="https://shop.lalucerna.it/54-14320" xr:uid="{00000000-0004-0000-0000-000002000000}"/>
    <hyperlink ref="L25" r:id="rId4" display="https://shop.lalucerna.it/54-13839-EDU" xr:uid="{00000000-0004-0000-0000-000003000000}"/>
    <hyperlink ref="L42" r:id="rId5" display="https://shop.lalucerna.it/MRDPHT" xr:uid="{00000000-0004-0000-0000-000004000000}"/>
    <hyperlink ref="L43" r:id="rId6" display="https://shop.lalucerna.it/MRDPHT-KIT-MR" xr:uid="{00000000-0004-0000-0000-000005000000}"/>
    <hyperlink ref="L44" r:id="rId7" display="https://shop.lalucerna.it/MRDPHT ET MR" xr:uid="{00000000-0004-0000-0000-000006000000}"/>
    <hyperlink ref="L45" r:id="rId8" display="https://shop.lalucerna.it/MRDPHT-AI" xr:uid="{00000000-0004-0000-0000-000007000000}"/>
    <hyperlink ref="L46" r:id="rId9" display="https://shop.lalucerna.it/MRDPHT-EE" xr:uid="{00000000-0004-0000-0000-000008000000}"/>
    <hyperlink ref="L47" r:id="rId10" display="https://shop.lalucerna.it/MRDPHT-EL-MR" xr:uid="{00000000-0004-0000-0000-000009000000}"/>
    <hyperlink ref="L48" r:id="rId11" display="https://shop.lalucerna.it/MRDPHT-PT" xr:uid="{00000000-0004-0000-0000-00000A000000}"/>
    <hyperlink ref="L49" r:id="rId12" display="https://shop.lalucerna.it/MRDPHT-RC-MR" xr:uid="{00000000-0004-0000-0000-00000B000000}"/>
    <hyperlink ref="L50" r:id="rId13" display="https://shop.lalucerna.it/MRDPHT-SN-MR" xr:uid="{00000000-0004-0000-0000-00000C000000}"/>
    <hyperlink ref="L51" r:id="rId14" display="https://shop.lalucerna.it/MRDPHT-MAT" xr:uid="{00000000-0004-0000-0000-00000D000000}"/>
    <hyperlink ref="L52" r:id="rId15" display="https://shop.lalucerna.it/54-30104" xr:uid="{00000000-0004-0000-0000-00000E000000}"/>
    <hyperlink ref="L53" r:id="rId16" display="https://shop.lalucerna.it/54-30105" xr:uid="{00000000-0004-0000-0000-00000F000000}"/>
    <hyperlink ref="L54" r:id="rId17" display="https://shop.lalucerna.it/54-30106" xr:uid="{00000000-0004-0000-0000-000010000000}"/>
    <hyperlink ref="L55" r:id="rId18" display="https://shop.lalucerna.it/54-14905" xr:uid="{00000000-0004-0000-0000-000011000000}"/>
    <hyperlink ref="L56" r:id="rId19" display="https://shop.lalucerna.it/54-14904" xr:uid="{00000000-0004-0000-0000-000012000000}"/>
    <hyperlink ref="L57" r:id="rId20" display="https://shop.lalucerna.it/54-14906" xr:uid="{00000000-0004-0000-0000-000013000000}"/>
    <hyperlink ref="L58" r:id="rId21" display="https://shop.lalucerna.it/54-14907" xr:uid="{00000000-0004-0000-0000-000014000000}"/>
    <hyperlink ref="L59" r:id="rId22" display="https://shop.lalucerna.it/54-14908" xr:uid="{00000000-0004-0000-0000-000015000000}"/>
    <hyperlink ref="L60" r:id="rId23" display="https://shop.lalucerna.it/54-14909" xr:uid="{00000000-0004-0000-0000-000016000000}"/>
    <hyperlink ref="L61" r:id="rId24" display="https://shop.lalucerna.it/54-20059" xr:uid="{00000000-0004-0000-0000-000017000000}"/>
    <hyperlink ref="L62" r:id="rId25" display="https://shop.lalucerna.it/54-20060" xr:uid="{00000000-0004-0000-0000-000018000000}"/>
    <hyperlink ref="L63" r:id="rId26" display="https://shop.lalucerna.it/54-30107" xr:uid="{00000000-0004-0000-0000-000019000000}"/>
    <hyperlink ref="L64" r:id="rId27" display="https://shop.lalucerna.it/54-30108" xr:uid="{00000000-0004-0000-0000-00001A000000}"/>
    <hyperlink ref="L65" r:id="rId28" display="https://shop.lalucerna.it/54-30109" xr:uid="{00000000-0004-0000-0000-00001B000000}"/>
    <hyperlink ref="L66" r:id="rId29" display="https://shop.lalucerna.it/54-30110" xr:uid="{00000000-0004-0000-0000-00001C000000}"/>
    <hyperlink ref="L67" r:id="rId30" display="https://shop.lalucerna.it/54-30111" xr:uid="{00000000-0004-0000-0000-00001D000000}"/>
    <hyperlink ref="L68" r:id="rId31" display="https://shop.lalucerna.it/54-30032" xr:uid="{00000000-0004-0000-0000-00001E000000}"/>
    <hyperlink ref="L69" r:id="rId32" display="https://shop.lalucerna.it/54-30034" xr:uid="{00000000-0004-0000-0000-00001F000000}"/>
    <hyperlink ref="L70" r:id="rId33" display="https://shop.lalucerna.it/54-30035" xr:uid="{00000000-0004-0000-0000-000020000000}"/>
    <hyperlink ref="L71" r:id="rId34" display="https://shop.lalucerna.it/54-30036" xr:uid="{00000000-0004-0000-0000-000021000000}"/>
    <hyperlink ref="L72" r:id="rId35" display="https://shop.lalucerna.it/54-30037" xr:uid="{00000000-0004-0000-0000-000022000000}"/>
    <hyperlink ref="L73" r:id="rId36" display="https://shop.lalucerna.it/54-30038" xr:uid="{00000000-0004-0000-0000-000023000000}"/>
    <hyperlink ref="L75" r:id="rId37" display="https://shop.lalucerna.it/54-30120" xr:uid="{00000000-0004-0000-0000-000024000000}"/>
    <hyperlink ref="L76" r:id="rId38" display="https://shop.lalucerna.it/54-30121" xr:uid="{00000000-0004-0000-0000-000025000000}"/>
    <hyperlink ref="L77" r:id="rId39" display="https://shop.lalucerna.it/54-30122" xr:uid="{00000000-0004-0000-0000-000026000000}"/>
    <hyperlink ref="L81" r:id="rId40" display="https://shop.lalucerna.it/MRDFLIP265" xr:uid="{00000000-0004-0000-0000-000027000000}"/>
    <hyperlink ref="L82" r:id="rId41" display="https://shop.lalucerna.it/MRDCHRLF2" xr:uid="{00000000-0004-0000-0000-000028000000}"/>
    <hyperlink ref="L83" r:id="rId42" display="https://shop.lalucerna.it/MRDFLIP375" xr:uid="{00000000-0004-0000-0000-000029000000}"/>
    <hyperlink ref="L84" r:id="rId43" display="https://shop.lalucerna.it/MRDCHRXF2" xr:uid="{00000000-0004-0000-0000-00002A000000}"/>
    <hyperlink ref="L85" r:id="rId44" display="https://shop.lalucerna.it/MRDFLIP486" xr:uid="{00000000-0004-0000-0000-00002B000000}"/>
    <hyperlink ref="L86" r:id="rId45" display="https://shop.lalucerna.it/MRDOM07151" xr:uid="{00000000-0004-0000-0000-00002C000000}"/>
    <hyperlink ref="L87" r:id="rId46" display="https://shop.lalucerna.it/MRDCY-PENRXEN" xr:uid="{00000000-0004-0000-0000-00002D000000}"/>
    <hyperlink ref="L93" r:id="rId47" display="https://shop.lalucerna.it/54-30015" xr:uid="{00000000-0004-0000-0000-00002E000000}"/>
    <hyperlink ref="L94" r:id="rId48" display="https://shop.lalucerna.it/54-30018-MK" xr:uid="{00000000-0004-0000-0000-00002F000000}"/>
    <hyperlink ref="L95" r:id="rId49" display="https://shop.lalucerna.it/54-30103" xr:uid="{00000000-0004-0000-0000-000030000000}"/>
    <hyperlink ref="L96" r:id="rId50" display="https://shop.lalucerna.it/54-30018-EX" xr:uid="{00000000-0004-0000-0000-000031000000}"/>
    <hyperlink ref="L97" r:id="rId51" display="https://shop.lalucerna.it/54-30016" xr:uid="{00000000-0004-0000-0000-000032000000}"/>
    <hyperlink ref="L98" r:id="rId52" display="https://shop.lalucerna.it/54-30018-JO" xr:uid="{00000000-0004-0000-0000-000033000000}"/>
    <hyperlink ref="L99" r:id="rId53" display="https://shop.lalucerna.it/54-30017" xr:uid="{00000000-0004-0000-0000-000034000000}"/>
    <hyperlink ref="L100" r:id="rId54" display="https://shop.lalucerna.it/54-30018-EP" xr:uid="{00000000-0004-0000-0000-000035000000}"/>
    <hyperlink ref="L101" r:id="rId55" xr:uid="{00000000-0004-0000-0000-000036000000}"/>
    <hyperlink ref="L104" r:id="rId56" display="https://shop.lalucerna.it/54-30098" xr:uid="{00000000-0004-0000-0000-000037000000}"/>
    <hyperlink ref="L105" r:id="rId57" display="https://shop.lalucerna.it/54-30099" xr:uid="{00000000-0004-0000-0000-000038000000}"/>
    <hyperlink ref="L106" r:id="rId58" display="https://shop.lalucerna.it/54-30100" xr:uid="{00000000-0004-0000-0000-000039000000}"/>
    <hyperlink ref="L108" r:id="rId59" display="https://shop.lalucerna.it/54-30101" xr:uid="{00000000-0004-0000-0000-00003A000000}"/>
    <hyperlink ref="L109" r:id="rId60" display="https://shop.lalucerna.it/54-30102" xr:uid="{00000000-0004-0000-0000-00003B000000}"/>
    <hyperlink ref="L111" r:id="rId61" display="https://shop.lalucerna.it/54-30112" xr:uid="{00000000-0004-0000-0000-00003C000000}"/>
    <hyperlink ref="L113" r:id="rId62" display="https://shop.lalucerna.it/EPR011" xr:uid="{00000000-0004-0000-0000-00003D000000}"/>
    <hyperlink ref="L114" r:id="rId63" display="https://shop.lalucerna.it/54-30097" xr:uid="{00000000-0004-0000-0000-00003E000000}"/>
    <hyperlink ref="L115" r:id="rId64" display="https://shop.lalucerna.it/54-30114" xr:uid="{00000000-0004-0000-0000-00003F000000}"/>
    <hyperlink ref="L116" r:id="rId65" display="https://shop.lalucerna.it/54-30113" xr:uid="{00000000-0004-0000-0000-000040000000}"/>
    <hyperlink ref="L117" r:id="rId66" display="https://shop.lalucerna.it/54-30115" xr:uid="{00000000-0004-0000-0000-000041000000}"/>
    <hyperlink ref="L119" r:id="rId67" display="https://shop.lalucerna.it/54-30119" xr:uid="{00000000-0004-0000-0000-000042000000}"/>
    <hyperlink ref="L120" r:id="rId68" display="https://shop.lalucerna.it/54-30116" xr:uid="{00000000-0004-0000-0000-000043000000}"/>
    <hyperlink ref="L147" r:id="rId69" display="https://shop.lalucerna.it/RSMK2K3TY/A" xr:uid="{00000000-0004-0000-0000-000044000000}"/>
    <hyperlink ref="L148" r:id="rId70" display="https://shop.lalucerna.it/RSMK2N3TY/A" xr:uid="{00000000-0004-0000-0000-000045000000}"/>
    <hyperlink ref="L149" r:id="rId71" display="https://shop.lalucerna.it/RSCY3076CPWOR" xr:uid="{00000000-0004-0000-0000-000046000000}"/>
    <hyperlink ref="L150" r:id="rId72" display="https://shop.lalucerna.it/RSMQLY3ZM/A" xr:uid="{00000000-0004-0000-0000-000047000000}"/>
    <hyperlink ref="L151" r:id="rId73" display="https://shop.lalucerna.it/RS914-000034" xr:uid="{00000000-0004-0000-0000-000048000000}"/>
    <hyperlink ref="L152" r:id="rId74" display="https://shop.lalucerna.it/RSMGN63T/A" xr:uid="{00000000-0004-0000-0000-000049000000}"/>
    <hyperlink ref="L153" r:id="rId75" display="https://shop.lalucerna.it/RSMNEH3T/A" xr:uid="{00000000-0004-0000-0000-00004A000000}"/>
    <hyperlink ref="L154" r:id="rId76" display="https://shop.lalucerna.it/RSMGPC3T/A" xr:uid="{00000000-0004-0000-0000-00004B000000}"/>
    <hyperlink ref="L159" r:id="rId77" display="https://shop.lalucerna.it/MRDSM-X200NZAEEUE" xr:uid="{00000000-0004-0000-0000-00004C000000}"/>
    <hyperlink ref="L160" r:id="rId78" display="https://shop.lalucerna.it/MRDSM-X205NZAEEUE" xr:uid="{00000000-0004-0000-0000-00004D000000}"/>
    <hyperlink ref="L161" r:id="rId79" display="https://shop.lalucerna.it/MRDXE340XDA-KA1IT" xr:uid="{00000000-0004-0000-0000-00004E000000}"/>
    <hyperlink ref="L162" r:id="rId80" display="https://shop.lalucerna.it/54-30117" xr:uid="{00000000-0004-0000-0000-00004F000000}"/>
    <hyperlink ref="L163" r:id="rId81" display="https://shop.lalucerna.it/54-30118" xr:uid="{00000000-0004-0000-0000-000050000000}"/>
    <hyperlink ref="L194" r:id="rId82" display="https://shop.lalucerna.it/MRDBRICKS-IC" xr:uid="{00000000-0004-0000-0000-000051000000}"/>
    <hyperlink ref="L195" r:id="rId83" display="https://shop.lalucerna.it/MRDBRICKS-IC-2Y" xr:uid="{00000000-0004-0000-0000-000052000000}"/>
    <hyperlink ref="L196" r:id="rId84" display="https://shop.lalucerna.it/MRDBRICKS-IC-3Y" xr:uid="{00000000-0004-0000-0000-000053000000}"/>
    <hyperlink ref="L197" r:id="rId85" display="https://shop.lalucerna.it/MRDBRICKS-IS" xr:uid="{00000000-0004-0000-0000-000054000000}"/>
    <hyperlink ref="L198" r:id="rId86" display="https://shop.lalucerna.it/MRDBRICKS-IS-2Y" xr:uid="{00000000-0004-0000-0000-000055000000}"/>
    <hyperlink ref="L199" r:id="rId87" display="https://shop.lalucerna.it/MRDBRICKS-IS-3Y" xr:uid="{00000000-0004-0000-0000-000056000000}"/>
    <hyperlink ref="L200" r:id="rId88" display="https://shop.lalucerna.it/MRDCFLEX-MR" xr:uid="{00000000-0004-0000-0000-000057000000}"/>
    <hyperlink ref="L201" r:id="rId89" display="https://shop.lalucerna.it/MRDCROS-SW-DN-EDU" xr:uid="{00000000-0004-0000-0000-000058000000}"/>
    <hyperlink ref="L202" r:id="rId90" display="https://shop.lalucerna.it/MRDGWEP-MR" xr:uid="{00000000-0004-0000-0000-000059000000}"/>
    <hyperlink ref="L203" r:id="rId91" display="https://shop.lalucerna.it/MRDGWES-MR" xr:uid="{00000000-0004-0000-0000-00005A000000}"/>
    <hyperlink ref="L204" r:id="rId92" display="https://shop.lalucerna.it/MRDGWETL1Y-MR" xr:uid="{00000000-0004-0000-0000-00005B000000}"/>
    <hyperlink ref="L215" r:id="rId93" display="https://shop.lalucerna.it/VAS1741T9S17" xr:uid="{00000000-0004-0000-0000-00005C000000}"/>
    <hyperlink ref="L216" r:id="rId94" display="https://shop.lalucerna.it/VAS4249" xr:uid="{00000000-0004-0000-0000-00005D000000}"/>
    <hyperlink ref="L217" r:id="rId95" display="https://shop.lalucerna.it/VAS5990" xr:uid="{00000000-0004-0000-0000-00005E000000}"/>
    <hyperlink ref="L218" r:id="rId96" display="https://shop.lalucerna.it/VAS4246" xr:uid="{00000000-0004-0000-0000-00005F000000}"/>
    <hyperlink ref="L219" r:id="rId97" display="https://shop.lalucerna.it/VAS4247" xr:uid="{00000000-0004-0000-0000-000060000000}"/>
    <hyperlink ref="L221" r:id="rId98" display="https://shop.lalucerna.it/VAS1766T9S17" xr:uid="{00000000-0004-0000-0000-000061000000}"/>
    <hyperlink ref="L222" r:id="rId99" display="https://shop.lalucerna.it/VAS4284" xr:uid="{00000000-0004-0000-0000-000062000000}"/>
    <hyperlink ref="L223" r:id="rId100" display="https://shop.lalucerna.it/VAS6010" xr:uid="{00000000-0004-0000-0000-000063000000}"/>
    <hyperlink ref="L224" r:id="rId101" display="https://shop.lalucerna.it/VAS4241" xr:uid="{00000000-0004-0000-0000-000064000000}"/>
    <hyperlink ref="L225" r:id="rId102" display="https://shop.lalucerna.it/VAS4242" xr:uid="{00000000-0004-0000-0000-000065000000}"/>
    <hyperlink ref="L226" r:id="rId103" display="https://shop.lalucerna.it/VAS1755" xr:uid="{00000000-0004-0000-0000-000066000000}"/>
    <hyperlink ref="L228" r:id="rId104" display="https://shop.lalucerna.it/VAS1742" xr:uid="{00000000-0004-0000-0000-000067000000}"/>
    <hyperlink ref="L230" r:id="rId105" display="https://shop.lalucerna.it/VAS4269" xr:uid="{00000000-0004-0000-0000-000068000000}"/>
    <hyperlink ref="L231" r:id="rId106" display="https://shop.lalucerna.it/VAS6024" xr:uid="{00000000-0004-0000-0000-000069000000}"/>
    <hyperlink ref="L232" r:id="rId107" display="https://shop.lalucerna.it/VAS6011" xr:uid="{00000000-0004-0000-0000-00006A000000}"/>
    <hyperlink ref="L233" r:id="rId108" display="https://shop.lalucerna.it/VAS4266" xr:uid="{00000000-0004-0000-0000-00006B000000}"/>
    <hyperlink ref="L234" r:id="rId109" display="https://shop.lalucerna.it/VAS4267" xr:uid="{00000000-0004-0000-0000-00006C000000}"/>
    <hyperlink ref="L235" r:id="rId110" display="https://shop.lalucerna.it/54-3077T9S17C14" xr:uid="{00000000-0004-0000-0000-00006D000000}"/>
    <hyperlink ref="L236" r:id="rId111" display="https://shop.lalucerna.it/VAS1717T9S12C14" xr:uid="{00000000-0004-0000-0000-00006E000000}"/>
    <hyperlink ref="L237" r:id="rId112" display="https://shop.lalucerna.it/VAS7156" xr:uid="{00000000-0004-0000-0000-00006F000000}"/>
    <hyperlink ref="L238" r:id="rId113" display="https://shop.lalucerna.it/VAS7154" xr:uid="{00000000-0004-0000-0000-000070000000}"/>
    <hyperlink ref="L239" r:id="rId114" display="https://shop.lalucerna.it/VASCOD2" xr:uid="{00000000-0004-0000-0000-000071000000}"/>
    <hyperlink ref="L240" r:id="rId115" display="https://shop.lalucerna.it/VAS1711" xr:uid="{00000000-0004-0000-0000-000072000000}"/>
    <hyperlink ref="L241" r:id="rId116" display="https://shop.lalucerna.it/VAS1756T9S16" xr:uid="{00000000-0004-0000-0000-000073000000}"/>
    <hyperlink ref="L242" r:id="rId117" display="https://shop.lalucerna.it/VAS1713T9S16" xr:uid="{00000000-0004-0000-0000-000074000000}"/>
    <hyperlink ref="L243" r:id="rId118" display="https://shop.lalucerna.it/VAS1712T9S00" xr:uid="{00000000-0004-0000-0000-000075000000}"/>
    <hyperlink ref="L244" r:id="rId119" display="https://shop.lalucerna.it/VAS1709" xr:uid="{00000000-0004-0000-0000-000076000000}"/>
    <hyperlink ref="L245" r:id="rId120" display="https://shop.lalucerna.it/VAS1635" xr:uid="{00000000-0004-0000-0000-000077000000}"/>
    <hyperlink ref="L247" r:id="rId121" display="https://shop.lalucerna.it/VAS1136T9S13C14" xr:uid="{00000000-0004-0000-0000-000078000000}"/>
    <hyperlink ref="L248" r:id="rId122" display="https://shop.lalucerna.it/VAS1960R" xr:uid="{00000000-0004-0000-0000-000079000000}"/>
    <hyperlink ref="L249" r:id="rId123" display="https://shop.lalucerna.it/VAS7110" xr:uid="{00000000-0004-0000-0000-00007A000000}"/>
    <hyperlink ref="L250" r:id="rId124" display="https://shop.lalucerna.it/VASINF1" xr:uid="{00000000-0004-0000-0000-00007B000000}"/>
    <hyperlink ref="L251" r:id="rId125" display="https://shop.lalucerna.it/VAS7130" xr:uid="{00000000-0004-0000-0000-00007C000000}"/>
    <hyperlink ref="L252" r:id="rId126" display="https://shop.lalucerna.it/VAS7132" xr:uid="{00000000-0004-0000-0000-00007D000000}"/>
    <hyperlink ref="L253" r:id="rId127" display="https://shop.lalucerna.it/54-3086" xr:uid="{00000000-0004-0000-0000-00007E000000}"/>
    <hyperlink ref="L254" r:id="rId128" display="https://shop.lalucerna.it/VAS1716T9S13C14" xr:uid="{00000000-0004-0000-0000-00007F000000}"/>
    <hyperlink ref="L255" r:id="rId129" display="https://shop.lalucerna.it/VAS1718T9S12C14" xr:uid="{00000000-0004-0000-0000-000080000000}"/>
    <hyperlink ref="L256" r:id="rId130" display="https://shop.lalucerna.it/VAS55237" xr:uid="{00000000-0004-0000-0000-000081000000}"/>
    <hyperlink ref="L257" r:id="rId131" display="https://shop.lalucerna.it/VAS5030" xr:uid="{00000000-0004-0000-0000-000082000000}"/>
    <hyperlink ref="L258" r:id="rId132" display="https://shop.lalucerna.it/VAS5170" xr:uid="{00000000-0004-0000-0000-000083000000}"/>
    <hyperlink ref="L259" r:id="rId133" display="https://shop.lalucerna.it/VAS5174" xr:uid="{00000000-0004-0000-0000-000084000000}"/>
    <hyperlink ref="L260" r:id="rId134" display="https://shop.lalucerna.it/VAS5025" xr:uid="{00000000-0004-0000-0000-000085000000}"/>
    <hyperlink ref="L261" r:id="rId135" display="https://shop.lalucerna.it/VAS5180" xr:uid="{00000000-0004-0000-0000-000086000000}"/>
    <hyperlink ref="L263" r:id="rId136" display="https://shop.lalucerna.it/VAS7499C65BP" xr:uid="{00000000-0004-0000-0000-000087000000}"/>
    <hyperlink ref="L264" r:id="rId137" display="https://shop.lalucerna.it/VAS4141S99A99D" xr:uid="{00000000-0004-0000-0000-000088000000}"/>
    <hyperlink ref="L265" r:id="rId138" display="https://shop.lalucerna.it/VAS7544GR" xr:uid="{00000000-0004-0000-0000-000089000000}"/>
    <hyperlink ref="L266" r:id="rId139" display="https://shop.lalucerna.it/VAS4126S99A99D" xr:uid="{00000000-0004-0000-0000-00008A000000}"/>
    <hyperlink ref="L267" r:id="rId140" display="https://shop.lalucerna.it/VAS4146S99A99D" xr:uid="{00000000-0004-0000-0000-00008B000000}"/>
    <hyperlink ref="L268" r:id="rId141" display="https://shop.lalucerna.it/VAS4139S99A99D" xr:uid="{00000000-0004-0000-0000-00008C000000}"/>
    <hyperlink ref="L269" r:id="rId142" display="https://shop.lalucerna.it/VAS4178S99A99D" xr:uid="{00000000-0004-0000-0000-00008D000000}"/>
    <hyperlink ref="L270" r:id="rId143" display="https://shop.lalucerna.it/VAS4012S99A99A" xr:uid="{00000000-0004-0000-0000-00008E000000}"/>
    <hyperlink ref="L271" r:id="rId144" display="https://shop.lalucerna.it/VAS4038S99A99A" xr:uid="{00000000-0004-0000-0000-00008F000000}"/>
    <hyperlink ref="L272" r:id="rId145" display="https://shop.lalucerna.it/VAS7546GP" xr:uid="{00000000-0004-0000-0000-000090000000}"/>
    <hyperlink ref="L274" r:id="rId146" display="https://shop.lalucerna.it/VAS4511E3USB" xr:uid="{00000000-0004-0000-0000-000091000000}"/>
    <hyperlink ref="L276" r:id="rId147" display="https://shop.lalucerna.it/VAS4501E4USB" xr:uid="{00000000-0004-0000-0000-000092000000}"/>
    <hyperlink ref="L277" r:id="rId148" display="https://shop.lalucerna.it/VAS7431GP+7640A3" xr:uid="{00000000-0004-0000-0000-000093000000}"/>
    <hyperlink ref="L278" r:id="rId149" display="https://shop.lalucerna.it/VAS4070A99S99A" xr:uid="{00000000-0004-0000-0000-000094000000}"/>
    <hyperlink ref="L279" r:id="rId150" display="https://shop.lalucerna.it/VAS4026" xr:uid="{00000000-0004-0000-0000-000095000000}"/>
    <hyperlink ref="L280" r:id="rId151" display="https://shop.lalucerna.it/VAS4066" xr:uid="{00000000-0004-0000-0000-000096000000}"/>
    <hyperlink ref="L281" r:id="rId152" display="https://shop.lalucerna.it/VAS4087" xr:uid="{00000000-0004-0000-0000-000097000000}"/>
    <hyperlink ref="L284" r:id="rId153" display="https://shop.lalucerna.it/VAS7222+55231" xr:uid="{00000000-0004-0000-0000-000098000000}"/>
    <hyperlink ref="L285" r:id="rId154" display="https://shop.lalucerna.it/VAS7216" xr:uid="{00000000-0004-0000-0000-000099000000}"/>
    <hyperlink ref="L286" r:id="rId155" display="https://shop.lalucerna.it/VAS7722L" xr:uid="{00000000-0004-0000-0000-00009A000000}"/>
    <hyperlink ref="L287" r:id="rId156" display="https://shop.lalucerna.it/VAS7712L" xr:uid="{00000000-0004-0000-0000-00009B000000}"/>
    <hyperlink ref="L292" r:id="rId157" display="https://shop.lalucerna.it/54-3077T9S13C14" xr:uid="{00000000-0004-0000-0000-00009C000000}"/>
    <hyperlink ref="L293" r:id="rId158" display="https://shop.lalucerna.it/VAS5030" xr:uid="{00000000-0004-0000-0000-00009D000000}"/>
    <hyperlink ref="L294" r:id="rId159" display="https://shop.lalucerna.it/VAS1716T9S13C14" xr:uid="{00000000-0004-0000-0000-00009E000000}"/>
    <hyperlink ref="L295" r:id="rId160" display="https://shop.lalucerna.it/54-3083" xr:uid="{00000000-0004-0000-0000-00009F000000}"/>
    <hyperlink ref="L296" r:id="rId161" display="https://shop.lalucerna.it/VAS1717T9S12C14" xr:uid="{00000000-0004-0000-0000-0000A0000000}"/>
    <hyperlink ref="L297" r:id="rId162" display="https://shop.lalucerna.it/VAS5025" xr:uid="{00000000-0004-0000-0000-0000A1000000}"/>
    <hyperlink ref="L298" r:id="rId163" display="https://shop.lalucerna.it/VAS1718T9S12C14" xr:uid="{00000000-0004-0000-0000-0000A2000000}"/>
    <hyperlink ref="L299" r:id="rId164" display="https://shop.lalucerna.it/VAS5170" xr:uid="{00000000-0004-0000-0000-0000A3000000}"/>
    <hyperlink ref="L300" r:id="rId165" display="https://shop.lalucerna.it/VAS7499C65BP" xr:uid="{00000000-0004-0000-0000-0000A4000000}"/>
    <hyperlink ref="L301" r:id="rId166" display="https://shop.lalucerna.it/VAS6010" xr:uid="{00000000-0004-0000-0000-0000A5000000}"/>
    <hyperlink ref="L302" r:id="rId167" display="https://shop.lalucerna.it/VAS5025" xr:uid="{00000000-0004-0000-0000-0000A6000000}"/>
    <hyperlink ref="L303" r:id="rId168" display="https://shop.lalucerna.it/VAS7132" xr:uid="{00000000-0004-0000-0000-0000A7000000}"/>
    <hyperlink ref="L304" r:id="rId169" display="https://shop.lalucerna.it/VAS5170" xr:uid="{00000000-0004-0000-0000-0000A8000000}"/>
    <hyperlink ref="L305" r:id="rId170" display="https://shop.lalucerna.it/VAS4141S99A99D" xr:uid="{00000000-0004-0000-0000-0000A9000000}"/>
    <hyperlink ref="L308" r:id="rId171" display="https://shop.lalucerna.it/VAS5025" xr:uid="{00000000-0004-0000-0000-0000AA000000}"/>
    <hyperlink ref="L309" r:id="rId172" display="https://shop.lalucerna.it/VAS7130" xr:uid="{00000000-0004-0000-0000-0000AB000000}"/>
    <hyperlink ref="L310" r:id="rId173" display="https://shop.lalucerna.it/VAS5170" xr:uid="{00000000-0004-0000-0000-0000AC000000}"/>
    <hyperlink ref="L311" r:id="rId174" display="https://shop.lalucerna.it/VAS7544GR" xr:uid="{00000000-0004-0000-0000-0000AD000000}"/>
    <hyperlink ref="L312" r:id="rId175" display="https://shop.lalucerna.it/VAS7156" xr:uid="{00000000-0004-0000-0000-0000AE000000}"/>
    <hyperlink ref="L313" r:id="rId176" display="https://shop.lalucerna.it/VAS7154" xr:uid="{00000000-0004-0000-0000-0000AF000000}"/>
    <hyperlink ref="L314" r:id="rId177" display="https://shop.lalucerna.it/VASCOD2" xr:uid="{00000000-0004-0000-0000-0000B0000000}"/>
    <hyperlink ref="L315" r:id="rId178" display="https://shop.lalucerna.it/VAS1711" xr:uid="{00000000-0004-0000-0000-0000B1000000}"/>
    <hyperlink ref="L318" r:id="rId179" display="https://shop.lalucerna.it/VAS4126S99A99D" xr:uid="{00000000-0004-0000-0000-0000B2000000}"/>
    <hyperlink ref="L319" r:id="rId180" display="https://shop.lalucerna.it/VAS4146S99A99D" xr:uid="{00000000-0004-0000-0000-0000B3000000}"/>
    <hyperlink ref="L320" r:id="rId181" display="https://shop.lalucerna.it/VAS4178S99A99D" xr:uid="{00000000-0004-0000-0000-0000B4000000}"/>
    <hyperlink ref="L321" r:id="rId182" display="https://shop.lalucerna.it/VAS1136T9S13C14" xr:uid="{00000000-0004-0000-0000-0000B5000000}"/>
    <hyperlink ref="L322" r:id="rId183" display="https://shop.lalucerna.it/VAS5170" xr:uid="{00000000-0004-0000-0000-0000B6000000}"/>
    <hyperlink ref="L323" r:id="rId184" display="https://shop.lalucerna.it/54-14905" xr:uid="{00000000-0004-0000-0000-0000B7000000}"/>
    <hyperlink ref="L324" r:id="rId185" display="https://shop.lalucerna.it/" xr:uid="{00000000-0004-0000-0000-0000B8000000}"/>
    <hyperlink ref="L325" r:id="rId186" display="https://shop.lalucerna.it/VAS7222+55231" xr:uid="{00000000-0004-0000-0000-0000B9000000}"/>
    <hyperlink ref="L326" r:id="rId187" display="https://shop.lalucerna.it/VAS7216" xr:uid="{00000000-0004-0000-0000-0000BA000000}"/>
    <hyperlink ref="L327" r:id="rId188" display="https://shop.lalucerna.it/VAS5174" xr:uid="{00000000-0004-0000-0000-0000BB000000}"/>
    <hyperlink ref="L328" r:id="rId189" display="https://shop.lalucerna.it/VASINF1" xr:uid="{00000000-0004-0000-0000-0000BC000000}"/>
    <hyperlink ref="L329" r:id="rId190" display="https://shop.lalucerna.it/VAS5025" xr:uid="{00000000-0004-0000-0000-0000BD000000}"/>
    <hyperlink ref="L330" r:id="rId191" display="https://shop.lalucerna.it/VAS1755" xr:uid="{00000000-0004-0000-0000-0000BE000000}"/>
    <hyperlink ref="L333" r:id="rId192" display="https://shop.lalucerna.it/VAS7546GP" xr:uid="{00000000-0004-0000-0000-0000BF000000}"/>
    <hyperlink ref="L334" r:id="rId193" display="https://shop.lalucerna.it/VAS7544GR" xr:uid="{00000000-0004-0000-0000-0000C0000000}"/>
    <hyperlink ref="L335" r:id="rId194" display="https://shop.lalucerna.it/VAS7722L" xr:uid="{00000000-0004-0000-0000-0000C1000000}"/>
    <hyperlink ref="L336" r:id="rId195" display="https://shop.lalucerna.it/VAS7712L" xr:uid="{00000000-0004-0000-0000-0000C2000000}"/>
    <hyperlink ref="L354" r:id="rId196" display="https://shop.lalucerna.it/VAS1717T9S12C14" xr:uid="{00000000-0004-0000-0000-0000C3000000}"/>
    <hyperlink ref="L355" r:id="rId197" display="https://shop.lalucerna.it/VAS55237" xr:uid="{00000000-0004-0000-0000-0000C4000000}"/>
    <hyperlink ref="L356" r:id="rId198" display="https://shop.lalucerna.it/VAS7735AL" xr:uid="{00000000-0004-0000-0000-0000C5000000}"/>
    <hyperlink ref="L357" r:id="rId199" display="https://shop.lalucerna.it/VAS7735AM" xr:uid="{00000000-0004-0000-0000-0000C6000000}"/>
    <hyperlink ref="L358" r:id="rId200" display="https://shop.lalucerna.it/VAS7735AS" xr:uid="{00000000-0004-0000-0000-0000C7000000}"/>
    <hyperlink ref="L359" r:id="rId201" display="https://shop.lalucerna.it/VAS7544GR" xr:uid="{00000000-0004-0000-0000-0000C8000000}"/>
    <hyperlink ref="L360" r:id="rId202" display="https://shop.lalucerna.it/VAS7722L" xr:uid="{00000000-0004-0000-0000-0000C9000000}"/>
    <hyperlink ref="L367" r:id="rId203" display="https://shop.lalucerna.it/VAS4511E3" xr:uid="{00000000-0004-0000-0000-0000CA000000}"/>
    <hyperlink ref="L368" r:id="rId204" display="https://shop.lalucerna.it/VAS4501E4" xr:uid="{00000000-0004-0000-0000-0000CB000000}"/>
    <hyperlink ref="L369" r:id="rId205" display="https://shop.lalucerna.it/VAS7431GP+7640A3" xr:uid="{00000000-0004-0000-0000-0000CC000000}"/>
    <hyperlink ref="L370" r:id="rId206" display="https://shop.lalucerna.it/VAS7110" xr:uid="{00000000-0004-0000-0000-0000CD000000}"/>
    <hyperlink ref="L214" r:id="rId207" display="https://shop.lalucerna.it/VAS1741" xr:uid="{00000000-0004-0000-0000-0000CE000000}"/>
    <hyperlink ref="L227" r:id="rId208" display="https://shop.lalucerna.it/VAS1755T9S17" xr:uid="{00000000-0004-0000-0000-0000CF000000}"/>
    <hyperlink ref="L229" r:id="rId209" display="https://shop.lalucerna.it/VAS1742T9S17" xr:uid="{00000000-0004-0000-0000-0000D0000000}"/>
    <hyperlink ref="L8:L11" r:id="rId210" display="https://shop.lalucerna.it/54-14317" xr:uid="{00000000-0004-0000-0000-0000D1000000}"/>
    <hyperlink ref="L12:L15" r:id="rId211" display="https://shop.lalucerna.it/54-14318" xr:uid="{00000000-0004-0000-0000-0000D2000000}"/>
    <hyperlink ref="L21:L24" r:id="rId212" display="https://shop.lalucerna.it/54-13839-EDU" xr:uid="{00000000-0004-0000-0000-0000D3000000}"/>
    <hyperlink ref="L26:L29" r:id="rId213" display="https://shop.lalucerna.it/DC45678" xr:uid="{00000000-0004-0000-0000-0000D4000000}"/>
    <hyperlink ref="L30:L33" r:id="rId214" display="https://shop.lalucerna.it/MRDPHT" xr:uid="{00000000-0004-0000-0000-0000D5000000}"/>
    <hyperlink ref="L246" r:id="rId215" display="https://shop.lalucerna.it/VAS1136T9S17" xr:uid="{00000000-0004-0000-0000-0000D6000000}"/>
    <hyperlink ref="L273" r:id="rId216" display="https://shop.lalucerna.it/VAS4511E3" xr:uid="{00000000-0004-0000-0000-0000D7000000}"/>
    <hyperlink ref="L275" r:id="rId217" display="https://shop.lalucerna.it/VAS4501E4" xr:uid="{00000000-0004-0000-0000-0000D8000000}"/>
    <hyperlink ref="L262" r:id="rId218" display="https://shop.lalucerna.it/54-3083" xr:uid="{00000000-0004-0000-0000-0000D9000000}"/>
    <hyperlink ref="L306" r:id="rId219" display="https://shop.lalucerna.it/VAS6024" xr:uid="{00000000-0004-0000-0000-0000DA000000}"/>
    <hyperlink ref="L307" r:id="rId220" display="https://shop.lalucerna.it/VAS6011" xr:uid="{00000000-0004-0000-0000-0000DB000000}"/>
    <hyperlink ref="L316" r:id="rId221" display="https://shop.lalucerna.it/VAS1756T9S16" xr:uid="{00000000-0004-0000-0000-0000DC000000}"/>
    <hyperlink ref="L317" r:id="rId222" display="https://shop.lalucerna.it/VAS1713T9S16" xr:uid="{00000000-0004-0000-0000-0000DD000000}"/>
    <hyperlink ref="L331" r:id="rId223" display="https://shop.lalucerna.it/VAS1712T9S00" xr:uid="{00000000-0004-0000-0000-0000DE000000}"/>
    <hyperlink ref="L288" r:id="rId224" display="https://shop.lalucerna.it/VAS7735AL" xr:uid="{00000000-0004-0000-0000-0000DF000000}"/>
    <hyperlink ref="L289" r:id="rId225" display="https://shop.lalucerna.it/VAS7735AM" xr:uid="{00000000-0004-0000-0000-0000E0000000}"/>
    <hyperlink ref="L290" r:id="rId226" display="https://shop.lalucerna.it/VAS7735AS" xr:uid="{00000000-0004-0000-0000-0000E1000000}"/>
    <hyperlink ref="L371" r:id="rId227" display="https://shop.lalucerna.it/VASVAS1717T9S09" xr:uid="{00000000-0004-0000-0000-0000E2000000}"/>
    <hyperlink ref="L373" r:id="rId228" display="https://shop.lalucerna.it/VAS7110" xr:uid="{00000000-0004-0000-0000-0000E3000000}"/>
    <hyperlink ref="L362" r:id="rId229" display="https://shop.lalucerna.it/VAS1635" xr:uid="{00000000-0004-0000-0000-0000E4000000}"/>
    <hyperlink ref="L366" r:id="rId230" display="https://shop.lalucerna.it/54-30110" xr:uid="{00000000-0004-0000-0000-0000E5000000}"/>
    <hyperlink ref="L361" r:id="rId231" display="https://shop.lalucerna.it/VAS5180" xr:uid="{00000000-0004-0000-0000-0000E6000000}"/>
    <hyperlink ref="L90" r:id="rId232" display="https://shop.lalucerna.it/EPR018" xr:uid="{00000000-0004-0000-0000-0000E7000000}"/>
    <hyperlink ref="L91" r:id="rId233" display="https://shop.lalucerna.it/EPR019" xr:uid="{00000000-0004-0000-0000-0000E8000000}"/>
    <hyperlink ref="L92" r:id="rId234" display="https://shop.lalucerna.it/54-30123" xr:uid="{00000000-0004-0000-0000-0000E9000000}"/>
    <hyperlink ref="L155:L157" r:id="rId235" display="https://shop.lalucerna.it/MRDSM-T503NZAAEUE" xr:uid="{00000000-0004-0000-0000-0000EA000000}"/>
    <hyperlink ref="L164" r:id="rId236" display="https://shop.lalucerna.it/EPR028" xr:uid="{00000000-0004-0000-0000-0000EB000000}"/>
    <hyperlink ref="L156" r:id="rId237" display="https://shop.lalucerna.it/EPR033" xr:uid="{00000000-0004-0000-0000-0000EC000000}"/>
    <hyperlink ref="L157" r:id="rId238" display="https://shop.lalucerna.it/EPR034" xr:uid="{00000000-0004-0000-0000-0000ED000000}"/>
    <hyperlink ref="L107" r:id="rId239" display="https://shop.lalucerna.it/54-30128" xr:uid="{00000000-0004-0000-0000-0000EE000000}"/>
    <hyperlink ref="L9" r:id="rId240" display="https://shop.lalucerna.it/54-30002" xr:uid="{00000000-0004-0000-0000-0000EF000000}"/>
    <hyperlink ref="L10" r:id="rId241" display="https://shop.lalucerna.it/54-30002" xr:uid="{00000000-0004-0000-0000-0000F0000000}"/>
    <hyperlink ref="L11" r:id="rId242" display="https://shop.lalucerna.it/54-30002" xr:uid="{00000000-0004-0000-0000-0000F1000000}"/>
    <hyperlink ref="L12" r:id="rId243" display="https://shop.lalucerna.it/54-14317" xr:uid="{00000000-0004-0000-0000-0000F2000000}"/>
    <hyperlink ref="L13" r:id="rId244" display="https://shop.lalucerna.it/54-14317" xr:uid="{00000000-0004-0000-0000-0000F3000000}"/>
    <hyperlink ref="L14" r:id="rId245" display="https://shop.lalucerna.it/54-14317" xr:uid="{00000000-0004-0000-0000-0000F4000000}"/>
    <hyperlink ref="L15" r:id="rId246" display="https://shop.lalucerna.it/54-14317" xr:uid="{00000000-0004-0000-0000-0000F5000000}"/>
    <hyperlink ref="L21" r:id="rId247" xr:uid="{00000000-0004-0000-0000-0000F6000000}"/>
    <hyperlink ref="L22" r:id="rId248" display="https://shop.lalucerna.it/54-13839" xr:uid="{00000000-0004-0000-0000-0000F7000000}"/>
    <hyperlink ref="L23" r:id="rId249" display="https://shop.lalucerna.it/54-13839" xr:uid="{00000000-0004-0000-0000-0000F8000000}"/>
    <hyperlink ref="L24" r:id="rId250" display="https://shop.lalucerna.it/54-13839" xr:uid="{00000000-0004-0000-0000-0000F9000000}"/>
    <hyperlink ref="L26" r:id="rId251" display="https://shop.lalucerna.it/DC45345" xr:uid="{00000000-0004-0000-0000-0000FA000000}"/>
    <hyperlink ref="L27" r:id="rId252" display="https://shop.lalucerna.it/DC45345" xr:uid="{00000000-0004-0000-0000-0000FB000000}"/>
    <hyperlink ref="L28" r:id="rId253" display="https://shop.lalucerna.it/DC45345" xr:uid="{00000000-0004-0000-0000-0000FC000000}"/>
    <hyperlink ref="L29" r:id="rId254" display="https://shop.lalucerna.it/DC45345" xr:uid="{00000000-0004-0000-0000-0000FD000000}"/>
    <hyperlink ref="L30" r:id="rId255" display="https://shop.lalucerna.it/DC45678" xr:uid="{00000000-0004-0000-0000-0000FE000000}"/>
    <hyperlink ref="L31" r:id="rId256" display="https://shop.lalucerna.it/DC45678" xr:uid="{00000000-0004-0000-0000-0000FF000000}"/>
    <hyperlink ref="L32" r:id="rId257" display="https://shop.lalucerna.it/DC45678" xr:uid="{00000000-0004-0000-0000-000000010000}"/>
    <hyperlink ref="L33" r:id="rId258" display="https://shop.lalucerna.it/DC45678" xr:uid="{00000000-0004-0000-0000-000001010000}"/>
    <hyperlink ref="L121" r:id="rId259" display="https://shop.lalucerna.it/EPR035" xr:uid="{00000000-0004-0000-0000-000002010000}"/>
    <hyperlink ref="L122" r:id="rId260" display="https://shop.lalucerna.it/54-30127" xr:uid="{00000000-0004-0000-0000-000003010000}"/>
    <hyperlink ref="L123" r:id="rId261" display="https://shop.lalucerna.it/EPR029" xr:uid="{00000000-0004-0000-0000-000004010000}"/>
    <hyperlink ref="L124" r:id="rId262" display="https://shop.lalucerna.it/EPR030" xr:uid="{00000000-0004-0000-0000-000005010000}"/>
    <hyperlink ref="L125" r:id="rId263" display="https://shop.lalucerna.it/EPR031" xr:uid="{00000000-0004-0000-0000-000006010000}"/>
    <hyperlink ref="L126" r:id="rId264" display="https://shop.lalucerna.it/EPR032" xr:uid="{00000000-0004-0000-0000-000007010000}"/>
    <hyperlink ref="L127" r:id="rId265" display="https://shop.lalucerna.it/54-30125" xr:uid="{00000000-0004-0000-0000-000008010000}"/>
    <hyperlink ref="L128" r:id="rId266" display="https://shop.lalucerna.it/54-30126" xr:uid="{00000000-0004-0000-0000-000009010000}"/>
    <hyperlink ref="L134" r:id="rId267" display="https://shop.lalucerna.it/EPR020" xr:uid="{00000000-0004-0000-0000-00000A010000}"/>
    <hyperlink ref="L135" r:id="rId268" display="https://shop.lalucerna.it/EPR021" xr:uid="{00000000-0004-0000-0000-00000B010000}"/>
    <hyperlink ref="L136" r:id="rId269" display="https://shop.lalucerna.it/EPR022" xr:uid="{00000000-0004-0000-0000-00000C010000}"/>
    <hyperlink ref="L137" r:id="rId270" display="https://shop.lalucerna.it/EPR023" xr:uid="{00000000-0004-0000-0000-00000D010000}"/>
    <hyperlink ref="L138" r:id="rId271" display="https://shop.lalucerna.it/54-30124" xr:uid="{00000000-0004-0000-0000-00000E010000}"/>
    <hyperlink ref="L139" r:id="rId272" display="https://shop.lalucerna.it/54-30124-6" xr:uid="{00000000-0004-0000-0000-00000F010000}"/>
    <hyperlink ref="L140" r:id="rId273" display="https://shop.lalucerna.it/EPR024" xr:uid="{00000000-0004-0000-0000-000010010000}"/>
    <hyperlink ref="L141" r:id="rId274" display="https://shop.lalucerna.it/EPR024-6" xr:uid="{00000000-0004-0000-0000-000011010000}"/>
    <hyperlink ref="L145" r:id="rId275" display="https://shop.lalucerna.it/EPR025" xr:uid="{00000000-0004-0000-0000-000012010000}"/>
    <hyperlink ref="L146" r:id="rId276" display="https://shop.lalucerna.it/EPR026" xr:uid="{00000000-0004-0000-0000-000013010000}"/>
    <hyperlink ref="L155" r:id="rId277" display="https://shop.lalucerna.it/RSJAMF" xr:uid="{00000000-0004-0000-0000-000014010000}"/>
    <hyperlink ref="L372" r:id="rId278" display="https://shop.lalucerna.it/VAS5178" xr:uid="{00000000-0004-0000-0000-000015010000}"/>
    <hyperlink ref="L337" r:id="rId279" display="https://shop.lalucerna.it/NEK20906002" xr:uid="{00000000-0004-0000-0000-000016010000}"/>
    <hyperlink ref="L338" r:id="rId280" display="https://shop.lalucerna.it/OSM270" xr:uid="{00000000-0004-0000-0000-000017010000}"/>
    <hyperlink ref="L339" r:id="rId281" display="https://shop.lalucerna.it/OSM80" xr:uid="{00000000-0004-0000-0000-000018010000}"/>
    <hyperlink ref="L340" r:id="rId282" display="https://shop.lalucerna.it/OSM80AF" xr:uid="{00000000-0004-0000-0000-000019010000}"/>
    <hyperlink ref="L341" r:id="rId283" display="https://shop.lalucerna.it/NEK19779095" xr:uid="{00000000-0004-0000-0000-00001A010000}"/>
    <hyperlink ref="L342" r:id="rId284" display="https://shop.lalucerna.it/NEK17905112" xr:uid="{00000000-0004-0000-0000-00001B010000}"/>
    <hyperlink ref="L343" r:id="rId285" display="https://shop.lalucerna.it/NEK18517112" xr:uid="{00000000-0004-0000-0000-00001C010000}"/>
    <hyperlink ref="L344" r:id="rId286" display="https://shop.lalucerna.it/NEK22009134" xr:uid="{00000000-0004-0000-0000-00001D010000}"/>
    <hyperlink ref="L345" r:id="rId287" display="https://shop.lalucerna.it/NEK15410170" xr:uid="{00000000-0004-0000-0000-00001E010000}"/>
    <hyperlink ref="L346" r:id="rId288" display="https://shop.lalucerna.it/OSM1535" xr:uid="{00000000-0004-0000-0000-00001F010000}"/>
    <hyperlink ref="L347" r:id="rId289" display="https://shop.lalucerna.it/CX1780" xr:uid="{00000000-0004-0000-0000-000020010000}"/>
    <hyperlink ref="L348" r:id="rId290" display="https://shop.lalucerna.it/CH03900" xr:uid="{00000000-0004-0000-0000-000021010000}"/>
    <hyperlink ref="L349" r:id="rId291" display="https://shop.lalucerna.it/54-30027" xr:uid="{00000000-0004-0000-0000-000022010000}"/>
    <hyperlink ref="L350" r:id="rId292" display="https://shop.lalucerna.it/LU44139S99A99A" xr:uid="{00000000-0004-0000-0000-000023010000}"/>
    <hyperlink ref="L351" r:id="rId293" display="https://shop.lalucerna.it/EPR017" xr:uid="{00000000-0004-0000-0000-000024010000}"/>
    <hyperlink ref="L352" r:id="rId294" display="https://shop.lalucerna.it/EPR017ST" xr:uid="{00000000-0004-0000-0000-000025010000}"/>
    <hyperlink ref="L353" r:id="rId295" display="https://shop.lalucerna.it/EPR027" xr:uid="{00000000-0004-0000-0000-000026010000}"/>
    <hyperlink ref="L8" r:id="rId296" display="https://shop.lalucerna.it/54-30002" xr:uid="{00000000-0004-0000-0000-000027010000}"/>
    <hyperlink ref="L172" r:id="rId297" display="https://shop.lalucerna.it/54-30132" xr:uid="{00000000-0004-0000-0000-000028010000}"/>
    <hyperlink ref="L173" r:id="rId298" display="https://shop.lalucerna.it/54-30133" xr:uid="{00000000-0004-0000-0000-000029010000}"/>
    <hyperlink ref="L174" r:id="rId299" display="https://shop.lalucerna.it/54-30134" xr:uid="{00000000-0004-0000-0000-00002A010000}"/>
    <hyperlink ref="L175" r:id="rId300" display="https://shop.lalucerna.it/54-30135" xr:uid="{00000000-0004-0000-0000-00002B010000}"/>
    <hyperlink ref="L176" r:id="rId301" display="https://shop.lalucerna.it/54-30136" xr:uid="{00000000-0004-0000-0000-00002C010000}"/>
    <hyperlink ref="L179" r:id="rId302" display="https://shop.lalucerna.it/54-30137" xr:uid="{00000000-0004-0000-0000-00002D010000}"/>
    <hyperlink ref="L180" r:id="rId303" display="https://shop.lalucerna.it/54-30138" xr:uid="{00000000-0004-0000-0000-00002E010000}"/>
    <hyperlink ref="L181" r:id="rId304" display="https://shop.lalucerna.it/54-30139" xr:uid="{00000000-0004-0000-0000-00002F010000}"/>
    <hyperlink ref="L182" r:id="rId305" display="https://shop.lalucerna.it/54-30140" xr:uid="{00000000-0004-0000-0000-000030010000}"/>
    <hyperlink ref="L363" r:id="rId306" display="https://shop.lalucerna.it/VAS7650AR" xr:uid="{00000000-0004-0000-0000-000031010000}"/>
    <hyperlink ref="L364:L365" r:id="rId307" display="https://shop.lalucerna.it/VAS7650AR" xr:uid="{00000000-0004-0000-0000-000032010000}"/>
    <hyperlink ref="L364" r:id="rId308" display="https://shop.lalucerna.it/VAS7650ARCAS" xr:uid="{00000000-0004-0000-0000-000033010000}"/>
    <hyperlink ref="L365" r:id="rId309" display="https://shop.lalucerna.it/LU41717T9S12C14" xr:uid="{00000000-0004-0000-0000-000034010000}"/>
    <hyperlink ref="L142" r:id="rId310" display="https://shop.lalucerna.it/54-30129" xr:uid="{00000000-0004-0000-0000-000035010000}"/>
    <hyperlink ref="L143" r:id="rId311" display="https://shop.lalucerna.it/54-30130" xr:uid="{00000000-0004-0000-0000-000036010000}"/>
    <hyperlink ref="L144" r:id="rId312" display="https://shop.lalucerna.it/54-30131" xr:uid="{00000000-0004-0000-0000-000037010000}"/>
    <hyperlink ref="L169" r:id="rId313" display="https://shop.lalucerna.it/54-20023" xr:uid="{00000000-0004-0000-0000-000038010000}"/>
    <hyperlink ref="L220" r:id="rId314" display="https://shop.lalucerna.it/LU41766" xr:uid="{00000000-0004-0000-0000-000039010000}"/>
    <hyperlink ref="L282" r:id="rId315" display="https://shop.lalucerna.it/LU7650AR" xr:uid="{00000000-0004-0000-0000-00003A010000}"/>
    <hyperlink ref="L283" r:id="rId316" display="https://shop.lalucerna.it/LU7650ARCAS" xr:uid="{00000000-0004-0000-0000-00003B010000}"/>
    <hyperlink ref="L291" r:id="rId317" display="https://shop.lalucerna.it/LU7748P001" xr:uid="{00000000-0004-0000-0000-00003C010000}"/>
    <hyperlink ref="L332" r:id="rId318" display="https://shop.lalucerna.it/LU7748P001" xr:uid="{00000000-0004-0000-0000-00003D010000}"/>
    <hyperlink ref="L469" r:id="rId319" display="https://shop.lalucerna.it/AR212" xr:uid="{00000000-0004-0000-0000-00003E010000}"/>
    <hyperlink ref="L470" r:id="rId320" display="https://shop.lalucerna.it/AR208" xr:uid="{00000000-0004-0000-0000-00003F010000}"/>
    <hyperlink ref="L471" r:id="rId321" display="https://shop.lalucerna.it/AR279" xr:uid="{00000000-0004-0000-0000-000040010000}"/>
    <hyperlink ref="L472" r:id="rId322" display="https://shop.lalucerna.it/AR276" xr:uid="{00000000-0004-0000-0000-000041010000}"/>
    <hyperlink ref="L473" r:id="rId323" display="https://shop.lalucerna.it/AR273" xr:uid="{00000000-0004-0000-0000-000042010000}"/>
    <hyperlink ref="L561" r:id="rId324" display="https://shop.lalucerna.it/LU45088" xr:uid="{00000000-0004-0000-0000-000043010000}"/>
    <hyperlink ref="L118" r:id="rId325" xr:uid="{00000000-0004-0000-0000-000044010000}"/>
    <hyperlink ref="L74" r:id="rId326" xr:uid="{00000000-0004-0000-0000-000045010000}"/>
    <hyperlink ref="L103" r:id="rId327" xr:uid="{00000000-0004-0000-0000-000046010000}"/>
    <hyperlink ref="L112" r:id="rId328" xr:uid="{00000000-0004-0000-0000-000047010000}"/>
    <hyperlink ref="L130:L133" r:id="rId329" display="https://shop.lalucerna.it/54-30126" xr:uid="{00000000-0004-0000-0000-000048010000}"/>
    <hyperlink ref="L130" r:id="rId330" xr:uid="{00000000-0004-0000-0000-000049010000}"/>
    <hyperlink ref="L131" r:id="rId331" xr:uid="{00000000-0004-0000-0000-00004A010000}"/>
    <hyperlink ref="L133" r:id="rId332" xr:uid="{00000000-0004-0000-0000-00004B010000}"/>
    <hyperlink ref="L79" r:id="rId333" xr:uid="{00000000-0004-0000-0000-00004C010000}"/>
    <hyperlink ref="L171" r:id="rId334" xr:uid="{00000000-0004-0000-0000-00004D010000}"/>
    <hyperlink ref="L19" r:id="rId335" display="https://shop.lalucerna.it/54-14319" xr:uid="{00000000-0004-0000-0000-00004E010000}"/>
    <hyperlink ref="L20" r:id="rId336" xr:uid="{00000000-0004-0000-0000-00004F010000}"/>
    <hyperlink ref="L132" r:id="rId337" xr:uid="{00000000-0004-0000-0000-000050010000}"/>
    <hyperlink ref="L190" r:id="rId338" xr:uid="{00000000-0004-0000-0000-000051010000}"/>
    <hyperlink ref="L191" r:id="rId339" xr:uid="{00000000-0004-0000-0000-000052010000}"/>
    <hyperlink ref="L192" r:id="rId340" xr:uid="{00000000-0004-0000-0000-000053010000}"/>
    <hyperlink ref="L193" r:id="rId341" xr:uid="{00000000-0004-0000-0000-000054010000}"/>
    <hyperlink ref="L183:L189" r:id="rId342" display="https://shop.lalucerna.it/VAS7650AR" xr:uid="{00000000-0004-0000-0000-000055010000}"/>
    <hyperlink ref="L183" r:id="rId343" xr:uid="{00000000-0004-0000-0000-000056010000}"/>
    <hyperlink ref="L184" r:id="rId344" xr:uid="{00000000-0004-0000-0000-000057010000}"/>
    <hyperlink ref="L185" r:id="rId345" xr:uid="{00000000-0004-0000-0000-000058010000}"/>
    <hyperlink ref="L186" r:id="rId346" xr:uid="{00000000-0004-0000-0000-000059010000}"/>
    <hyperlink ref="L187" r:id="rId347" xr:uid="{00000000-0004-0000-0000-00005A010000}"/>
    <hyperlink ref="L188" r:id="rId348" xr:uid="{00000000-0004-0000-0000-00005B010000}"/>
    <hyperlink ref="L189" r:id="rId349" xr:uid="{00000000-0004-0000-0000-00005C010000}"/>
    <hyperlink ref="L88" r:id="rId350" xr:uid="{00000000-0004-0000-0000-00005D010000}"/>
    <hyperlink ref="L89" r:id="rId351" xr:uid="{00000000-0004-0000-0000-00005E010000}"/>
    <hyperlink ref="L205:L207" r:id="rId352" display="https://shop.lalucerna.it/MRDGWETL1Y-MR" xr:uid="{00000000-0004-0000-0000-00005F010000}"/>
    <hyperlink ref="L205" r:id="rId353" xr:uid="{00000000-0004-0000-0000-000060010000}"/>
    <hyperlink ref="L206" r:id="rId354" xr:uid="{00000000-0004-0000-0000-000061010000}"/>
    <hyperlink ref="L207" r:id="rId355" xr:uid="{00000000-0004-0000-0000-000062010000}"/>
    <hyperlink ref="L34:L37" r:id="rId356" display="https://shop.lalucerna.it/DC45678" xr:uid="{00000000-0004-0000-0000-000063010000}"/>
    <hyperlink ref="L34" r:id="rId357" display="https://shop.lalucerna.it/DC45401" xr:uid="{00000000-0004-0000-0000-000064010000}"/>
    <hyperlink ref="L35:L41" r:id="rId358" display="https://shop.lalucerna.it/DC45678" xr:uid="{00000000-0004-0000-0000-000065010000}"/>
    <hyperlink ref="L35" r:id="rId359" display="https://shop.lalucerna.it/DC45401-8" xr:uid="{00000000-0004-0000-0000-000066010000}"/>
    <hyperlink ref="L36" r:id="rId360" display="https://shop.lalucerna.it/DC45401-12" xr:uid="{00000000-0004-0000-0000-000067010000}"/>
    <hyperlink ref="L37" r:id="rId361" display="https://shop.lalucerna.it/DC45401-24" xr:uid="{00000000-0004-0000-0000-000068010000}"/>
    <hyperlink ref="L38" r:id="rId362" display="https://shop.lalucerna.it/DC45400" xr:uid="{00000000-0004-0000-0000-000069010000}"/>
    <hyperlink ref="L39" r:id="rId363" display="https://shop.lalucerna.it/DC45400-8" xr:uid="{00000000-0004-0000-0000-00006A010000}"/>
    <hyperlink ref="L40" r:id="rId364" display="https://shop.lalucerna.it/DC45400-12" xr:uid="{00000000-0004-0000-0000-00006B010000}"/>
    <hyperlink ref="L41" r:id="rId365" display="https://shop.lalucerna.it/DC45400-24" xr:uid="{00000000-0004-0000-0000-00006C010000}"/>
    <hyperlink ref="L208" r:id="rId366" xr:uid="{00000000-0004-0000-0000-00006D010000}"/>
    <hyperlink ref="L209" r:id="rId367" xr:uid="{00000000-0004-0000-0000-00006E010000}"/>
    <hyperlink ref="L210" r:id="rId368" xr:uid="{00000000-0004-0000-0000-00006F010000}"/>
    <hyperlink ref="L211" r:id="rId369" xr:uid="{00000000-0004-0000-0000-000070010000}"/>
    <hyperlink ref="L212" r:id="rId370" xr:uid="{C08602BC-84DE-4844-B96E-C725BDF19657}"/>
    <hyperlink ref="L213" r:id="rId371" xr:uid="{98A29529-DA07-4ADC-B146-73EC4BD72558}"/>
  </hyperlinks>
  <pageMargins left="0.70866141732283472" right="0.70866141732283472" top="0.74803149606299213" bottom="0.74803149606299213" header="0.31496062992125984" footer="0.31496062992125984"/>
  <pageSetup paperSize="8" scale="73" fitToHeight="0" orientation="landscape" r:id="rId372"/>
  <drawing r:id="rId37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AZIONE 1 - SCUOLA 4.0</vt:lpstr>
      <vt:lpstr>Matrice_PON</vt:lpstr>
      <vt:lpstr>'AZIONE 1 - SCUOLA 4.0'!Print_Area</vt:lpstr>
      <vt:lpstr>'AZIONE 1 - SCUOLA 4.0'!Print_Titles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info@campustore.it</dc:creator>
  <cp:keywords/>
  <dc:description/>
  <cp:lastModifiedBy>Iary Davidzon</cp:lastModifiedBy>
  <cp:revision/>
  <cp:lastPrinted>2022-06-17T06:35:51Z</cp:lastPrinted>
  <dcterms:created xsi:type="dcterms:W3CDTF">2018-02-20T07:37:38Z</dcterms:created>
  <dcterms:modified xsi:type="dcterms:W3CDTF">2023-11-20T14:54:57Z</dcterms:modified>
  <cp:category/>
  <cp:contentStatus/>
</cp:coreProperties>
</file>